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<sst xmlns="http://schemas.openxmlformats.org/spreadsheetml/2006/main" count="79" uniqueCount="76">
  <si>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</si>
  <si>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</si>
  <si>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</si>
  <si>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</si>
  <si>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</si>
  <si>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</si>
  <si>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</si>
  <si>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</si>
  <si>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</si>
  <si>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</si>
  <si>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</si>
  <si>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</si>
  <si>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</si>
  <si>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</si>
  <si>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</si>
  <si>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</si>
  <si>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</si>
  <si>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</si>
  <si>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</si>
  <si>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</si>
  <si>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</si>
  <si>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</si>
  <si>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</si>
  <si>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</si>
  <si>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</si>
  <si>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</si>
  <si>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</si>
  <si>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</si>
  <si>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</si>
  <si>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</si>
  <si>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</si>
  <si>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</si>
  <si>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</si>
  <si>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</si>
  <si>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</si>
  <si>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</si>
  <si>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</si>
  <si>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</si>
  <si>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</si>
  <si>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</si>
  <si>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</si>
  <si>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</si>
  <si>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</si>
  <si>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</si>
  <si>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</si>
  <si>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</si>
  <si>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</si>
  <si>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</si>
  <si>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</si>
  <si>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</si>
  <si>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</si>
  <si>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</si>
  <si>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</si>
  <si>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</si>
  <si>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</si>
  <si>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</si>
  <si>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</si>
  <si>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</si>
  <si>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</si>
  <si>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</si>
  <si>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</si>
  <si>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</si>
  <si>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</si>
  <si>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</si>
  <si>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</si>
  <si>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</si>
  <si>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</si>
  <si>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</si>
  <si>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</si>
  <si>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</si>
  <si>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</si>
  <si>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</si>
  <si>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10/12/20 - VENCIMENTO 17/12/20</t>
  </si>
  <si>
    <t>5.3. Revisão de Remuneração pelo Transporte Coletivo (1)</t>
  </si>
  <si>
    <t>9.1. Consórcio Transnoroeste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</si>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</sst>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322838</v>
      </c>
      <c r="C7" s="9">
        <f t="shared" si="0"/>
        <v>232047</v>
      </c>
      <c r="D7" s="9">
        <f t="shared" si="0"/>
        <v>253723</v>
      </c>
      <c r="E7" s="9">
        <f t="shared" si="0"/>
        <v>52577</v>
      </c>
      <c r="F7" s="9">
        <f t="shared" si="0"/>
        <v>172625</v>
      </c>
      <c r="G7" s="9">
        <f t="shared" si="0"/>
        <v>286866</v>
      </c>
      <c r="H7" s="9">
        <f t="shared" si="0"/>
        <v>45789</v>
      </c>
      <c r="I7" s="9">
        <f t="shared" si="0"/>
        <v>225449</v>
      </c>
      <c r="J7" s="9">
        <f t="shared" si="0"/>
        <v>207963</v>
      </c>
      <c r="K7" s="9">
        <f t="shared" si="0"/>
        <v>284732</v>
      </c>
      <c r="L7" s="9">
        <f t="shared" si="0"/>
        <v>221854</v>
      </c>
      <c r="M7" s="9">
        <f t="shared" si="0"/>
        <v>100173</v>
      </c>
      <c r="N7" s="9">
        <f t="shared" si="0"/>
        <v>64539</v>
      </c>
      <c r="O7" s="9">
        <f t="shared" si="0"/>
        <v>2471175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14549</v>
      </c>
      <c r="C8" s="11">
        <f t="shared" si="1"/>
        <v>14119</v>
      </c>
      <c r="D8" s="11">
        <f t="shared" si="1"/>
        <v>11753</v>
      </c>
      <c r="E8" s="11">
        <f t="shared" si="1"/>
        <v>2063</v>
      </c>
      <c r="F8" s="11">
        <f t="shared" si="1"/>
        <v>7386</v>
      </c>
      <c r="G8" s="11">
        <f t="shared" si="1"/>
        <v>12405</v>
      </c>
      <c r="H8" s="11">
        <f t="shared" si="1"/>
        <v>2769</v>
      </c>
      <c r="I8" s="11">
        <f t="shared" si="1"/>
        <v>14630</v>
      </c>
      <c r="J8" s="11">
        <f t="shared" si="1"/>
        <v>10672</v>
      </c>
      <c r="K8" s="11">
        <f t="shared" si="1"/>
        <v>9572</v>
      </c>
      <c r="L8" s="11">
        <f t="shared" si="1"/>
        <v>8423</v>
      </c>
      <c r="M8" s="11">
        <f t="shared" si="1"/>
        <v>4861</v>
      </c>
      <c r="N8" s="11">
        <f t="shared" si="1"/>
        <v>3993</v>
      </c>
      <c r="O8" s="11">
        <f t="shared" si="1"/>
        <v>117195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14549</v>
      </c>
      <c r="C9" s="11">
        <v>14119</v>
      </c>
      <c r="D9" s="11">
        <v>11753</v>
      </c>
      <c r="E9" s="11">
        <v>2063</v>
      </c>
      <c r="F9" s="11">
        <v>7386</v>
      </c>
      <c r="G9" s="11">
        <v>12405</v>
      </c>
      <c r="H9" s="11">
        <v>2766</v>
      </c>
      <c r="I9" s="11">
        <v>14627</v>
      </c>
      <c r="J9" s="11">
        <v>10672</v>
      </c>
      <c r="K9" s="11">
        <v>9563</v>
      </c>
      <c r="L9" s="11">
        <v>8423</v>
      </c>
      <c r="M9" s="11">
        <v>4856</v>
      </c>
      <c r="N9" s="11">
        <v>3993</v>
      </c>
      <c r="O9" s="11">
        <f>SUM(B9:N9)</f>
        <v>117175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3</v>
      </c>
      <c r="J10" s="13">
        <v>0</v>
      </c>
      <c r="K10" s="13">
        <v>9</v>
      </c>
      <c r="L10" s="13">
        <v>0</v>
      </c>
      <c r="M10" s="13">
        <v>5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308289</v>
      </c>
      <c r="C11" s="13">
        <v>217928</v>
      </c>
      <c r="D11" s="13">
        <v>241970</v>
      </c>
      <c r="E11" s="13">
        <v>50514</v>
      </c>
      <c r="F11" s="13">
        <v>165239</v>
      </c>
      <c r="G11" s="13">
        <v>274461</v>
      </c>
      <c r="H11" s="13">
        <v>43020</v>
      </c>
      <c r="I11" s="13">
        <v>210819</v>
      </c>
      <c r="J11" s="13">
        <v>197291</v>
      </c>
      <c r="K11" s="13">
        <v>275160</v>
      </c>
      <c r="L11" s="13">
        <v>213431</v>
      </c>
      <c r="M11" s="13">
        <v>95312</v>
      </c>
      <c r="N11" s="13">
        <v>60546</v>
      </c>
      <c r="O11" s="11">
        <f>SUM(B11:N11)</f>
        <v>2353980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1.311587878040207</v>
      </c>
      <c r="C15" s="19">
        <v>1.348364631908951</v>
      </c>
      <c r="D15" s="19">
        <v>1.31372501125578</v>
      </c>
      <c r="E15" s="19">
        <v>1.038904925369429</v>
      </c>
      <c r="F15" s="19">
        <v>1.636589928915177</v>
      </c>
      <c r="G15" s="19">
        <v>1.671607230047658</v>
      </c>
      <c r="H15" s="19">
        <v>1.757585925093481</v>
      </c>
      <c r="I15" s="19">
        <v>1.376258768483549</v>
      </c>
      <c r="J15" s="19">
        <v>1.376204512032274</v>
      </c>
      <c r="K15" s="19">
        <v>1.312793803482843</v>
      </c>
      <c r="L15" s="19">
        <v>1.380576114734708</v>
      </c>
      <c r="M15" s="19">
        <v>1.412887056992347</v>
      </c>
      <c r="N15" s="19">
        <v>1.392597027309509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1020788.8999999999</v>
      </c>
      <c r="C17" s="24">
        <f aca="true" t="shared" si="2" ref="C17:N17">C18+C19+C20+C21+C22+C23+C24+C25</f>
        <v>760368.22</v>
      </c>
      <c r="D17" s="24">
        <f t="shared" si="2"/>
        <v>699991.94</v>
      </c>
      <c r="E17" s="24">
        <f t="shared" si="2"/>
        <v>198680.58</v>
      </c>
      <c r="F17" s="24">
        <f t="shared" si="2"/>
        <v>675035.4199999999</v>
      </c>
      <c r="G17" s="24">
        <f t="shared" si="2"/>
        <v>957609.1799999999</v>
      </c>
      <c r="H17" s="24">
        <f t="shared" si="2"/>
        <v>204706.12</v>
      </c>
      <c r="I17" s="24">
        <f t="shared" si="2"/>
        <v>753126.28</v>
      </c>
      <c r="J17" s="24">
        <f t="shared" si="2"/>
        <v>685232.42</v>
      </c>
      <c r="K17" s="24">
        <f t="shared" si="2"/>
        <v>870913.38</v>
      </c>
      <c r="L17" s="24">
        <f t="shared" si="2"/>
        <v>815207.0899999999</v>
      </c>
      <c r="M17" s="24">
        <f t="shared" si="2"/>
        <v>437953.25</v>
      </c>
      <c r="N17" s="24">
        <f t="shared" si="2"/>
        <v>245386.79</v>
      </c>
      <c r="O17" s="24">
        <f>O18+O19+O20+O21+O22+O23+O24+O25</f>
        <v>8324999.570000001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711922.36</v>
      </c>
      <c r="C18" s="30">
        <f t="shared" si="3"/>
        <v>528487.04</v>
      </c>
      <c r="D18" s="30">
        <f t="shared" si="3"/>
        <v>506659.46</v>
      </c>
      <c r="E18" s="30">
        <f t="shared" si="3"/>
        <v>179608.29</v>
      </c>
      <c r="F18" s="30">
        <f t="shared" si="3"/>
        <v>399402.46</v>
      </c>
      <c r="G18" s="30">
        <f t="shared" si="3"/>
        <v>545619.13</v>
      </c>
      <c r="H18" s="30">
        <f t="shared" si="3"/>
        <v>116775.69</v>
      </c>
      <c r="I18" s="30">
        <f t="shared" si="3"/>
        <v>509379.47</v>
      </c>
      <c r="J18" s="30">
        <f t="shared" si="3"/>
        <v>472928.66</v>
      </c>
      <c r="K18" s="30">
        <f t="shared" si="3"/>
        <v>612487.01</v>
      </c>
      <c r="L18" s="30">
        <f t="shared" si="3"/>
        <v>543142.96</v>
      </c>
      <c r="M18" s="30">
        <f t="shared" si="3"/>
        <v>283309.28</v>
      </c>
      <c r="N18" s="30">
        <f t="shared" si="3"/>
        <v>164955.23</v>
      </c>
      <c r="O18" s="30">
        <f aca="true" t="shared" si="4" ref="O18:O25">SUM(B18:N18)</f>
        <v>5574677.04</v>
      </c>
    </row>
    <row r="19" spans="1:23" ht="18.75" customHeight="1">
      <c r="A19" s="26" t="s">
        <v>35</v>
      </c>
      <c r="B19" s="30">
        <f>IF(B15&lt;&gt;0,ROUND((B15-1)*B18,2),0)</f>
        <v>221826.38</v>
      </c>
      <c r="C19" s="30">
        <f aca="true" t="shared" si="5" ref="C19:N19">IF(C15&lt;&gt;0,ROUND((C15-1)*C18,2),0)</f>
        <v>184106.19</v>
      </c>
      <c r="D19" s="30">
        <f t="shared" si="5"/>
        <v>158951.74</v>
      </c>
      <c r="E19" s="30">
        <f t="shared" si="5"/>
        <v>6987.65</v>
      </c>
      <c r="F19" s="30">
        <f t="shared" si="5"/>
        <v>254255.58</v>
      </c>
      <c r="G19" s="30">
        <f t="shared" si="5"/>
        <v>366441.75</v>
      </c>
      <c r="H19" s="30">
        <f t="shared" si="5"/>
        <v>88467.62</v>
      </c>
      <c r="I19" s="30">
        <f t="shared" si="5"/>
        <v>191658.49</v>
      </c>
      <c r="J19" s="30">
        <f t="shared" si="5"/>
        <v>177917.9</v>
      </c>
      <c r="K19" s="30">
        <f t="shared" si="5"/>
        <v>191582.14</v>
      </c>
      <c r="L19" s="30">
        <f t="shared" si="5"/>
        <v>206707.24</v>
      </c>
      <c r="M19" s="30">
        <f t="shared" si="5"/>
        <v>116974.73</v>
      </c>
      <c r="N19" s="30">
        <f t="shared" si="5"/>
        <v>64760.93</v>
      </c>
      <c r="O19" s="30">
        <f t="shared" si="4"/>
        <v>2230638.3400000003</v>
      </c>
      <c r="W19" s="62"/>
    </row>
    <row r="20" spans="1:15" ht="18.75" customHeight="1">
      <c r="A20" s="26" t="s">
        <v>36</v>
      </c>
      <c r="B20" s="30">
        <v>34364.95</v>
      </c>
      <c r="C20" s="30">
        <v>24466.74</v>
      </c>
      <c r="D20" s="30">
        <v>16201.31</v>
      </c>
      <c r="E20" s="30">
        <v>5961.7</v>
      </c>
      <c r="F20" s="30">
        <v>13521.19</v>
      </c>
      <c r="G20" s="30">
        <v>22642.82</v>
      </c>
      <c r="H20" s="30">
        <v>3733.15</v>
      </c>
      <c r="I20" s="30">
        <v>14211.55</v>
      </c>
      <c r="J20" s="30">
        <v>21277.64</v>
      </c>
      <c r="K20" s="30">
        <v>30195.07</v>
      </c>
      <c r="L20" s="30">
        <v>28860.36</v>
      </c>
      <c r="M20" s="30">
        <v>11331.18</v>
      </c>
      <c r="N20" s="30">
        <v>6944.81</v>
      </c>
      <c r="O20" s="30">
        <f t="shared" si="4"/>
        <v>233712.46999999997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-2039.04</v>
      </c>
      <c r="E23" s="30">
        <v>-425.64</v>
      </c>
      <c r="F23" s="30">
        <v>-1075.76</v>
      </c>
      <c r="G23" s="30">
        <v>-580.58</v>
      </c>
      <c r="H23" s="30">
        <v>-562.73</v>
      </c>
      <c r="I23" s="30">
        <v>0</v>
      </c>
      <c r="J23" s="30">
        <v>-2438.08</v>
      </c>
      <c r="K23" s="30">
        <v>-470.33</v>
      </c>
      <c r="L23" s="30">
        <v>-449.64</v>
      </c>
      <c r="M23" s="30">
        <v>-337.25</v>
      </c>
      <c r="N23" s="30">
        <v>0</v>
      </c>
      <c r="O23" s="30">
        <f t="shared" si="4"/>
        <v>-8379.05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-64015.6</v>
      </c>
      <c r="C27" s="30">
        <f>+C28+C30+C41+C42+C45-C46</f>
        <v>-62123.6</v>
      </c>
      <c r="D27" s="30">
        <f t="shared" si="6"/>
        <v>-55078.93</v>
      </c>
      <c r="E27" s="30">
        <f t="shared" si="6"/>
        <v>-9077.2</v>
      </c>
      <c r="F27" s="30">
        <f t="shared" si="6"/>
        <v>-32498.4</v>
      </c>
      <c r="G27" s="30">
        <f t="shared" si="6"/>
        <v>-54582</v>
      </c>
      <c r="H27" s="30">
        <f t="shared" si="6"/>
        <v>-13193.93</v>
      </c>
      <c r="I27" s="30">
        <f t="shared" si="6"/>
        <v>-64358.8</v>
      </c>
      <c r="J27" s="30">
        <f t="shared" si="6"/>
        <v>-46956.8</v>
      </c>
      <c r="K27" s="30">
        <f t="shared" si="6"/>
        <v>-42077.2</v>
      </c>
      <c r="L27" s="30">
        <f t="shared" si="6"/>
        <v>-37061.2</v>
      </c>
      <c r="M27" s="30">
        <f t="shared" si="6"/>
        <v>-21366.4</v>
      </c>
      <c r="N27" s="30">
        <f t="shared" si="6"/>
        <v>-17569.2</v>
      </c>
      <c r="O27" s="30">
        <f t="shared" si="6"/>
        <v>-519959.26000000007</v>
      </c>
    </row>
    <row r="28" spans="1:15" ht="18.75" customHeight="1">
      <c r="A28" s="26" t="s">
        <v>40</v>
      </c>
      <c r="B28" s="31">
        <f>+B29</f>
        <v>-64015.6</v>
      </c>
      <c r="C28" s="31">
        <f>+C29</f>
        <v>-62123.6</v>
      </c>
      <c r="D28" s="31">
        <f aca="true" t="shared" si="7" ref="D28:O28">+D29</f>
        <v>-51713.2</v>
      </c>
      <c r="E28" s="31">
        <f t="shared" si="7"/>
        <v>-9077.2</v>
      </c>
      <c r="F28" s="31">
        <f t="shared" si="7"/>
        <v>-32498.4</v>
      </c>
      <c r="G28" s="31">
        <f t="shared" si="7"/>
        <v>-54582</v>
      </c>
      <c r="H28" s="31">
        <f t="shared" si="7"/>
        <v>-12170.4</v>
      </c>
      <c r="I28" s="31">
        <f t="shared" si="7"/>
        <v>-64358.8</v>
      </c>
      <c r="J28" s="31">
        <f t="shared" si="7"/>
        <v>-46956.8</v>
      </c>
      <c r="K28" s="31">
        <f t="shared" si="7"/>
        <v>-42077.2</v>
      </c>
      <c r="L28" s="31">
        <f t="shared" si="7"/>
        <v>-37061.2</v>
      </c>
      <c r="M28" s="31">
        <f t="shared" si="7"/>
        <v>-21366.4</v>
      </c>
      <c r="N28" s="31">
        <f t="shared" si="7"/>
        <v>-17569.2</v>
      </c>
      <c r="O28" s="31">
        <f t="shared" si="7"/>
        <v>-515570.00000000006</v>
      </c>
    </row>
    <row r="29" spans="1:26" ht="18.75" customHeight="1">
      <c r="A29" s="27" t="s">
        <v>41</v>
      </c>
      <c r="B29" s="16">
        <f>ROUND((-B9)*$G$3,2)</f>
        <v>-64015.6</v>
      </c>
      <c r="C29" s="16">
        <f aca="true" t="shared" si="8" ref="C29:N29">ROUND((-C9)*$G$3,2)</f>
        <v>-62123.6</v>
      </c>
      <c r="D29" s="16">
        <f t="shared" si="8"/>
        <v>-51713.2</v>
      </c>
      <c r="E29" s="16">
        <f t="shared" si="8"/>
        <v>-9077.2</v>
      </c>
      <c r="F29" s="16">
        <f t="shared" si="8"/>
        <v>-32498.4</v>
      </c>
      <c r="G29" s="16">
        <f t="shared" si="8"/>
        <v>-54582</v>
      </c>
      <c r="H29" s="16">
        <f t="shared" si="8"/>
        <v>-12170.4</v>
      </c>
      <c r="I29" s="16">
        <f t="shared" si="8"/>
        <v>-64358.8</v>
      </c>
      <c r="J29" s="16">
        <f t="shared" si="8"/>
        <v>-46956.8</v>
      </c>
      <c r="K29" s="16">
        <f t="shared" si="8"/>
        <v>-42077.2</v>
      </c>
      <c r="L29" s="16">
        <f t="shared" si="8"/>
        <v>-37061.2</v>
      </c>
      <c r="M29" s="16">
        <f t="shared" si="8"/>
        <v>-21366.4</v>
      </c>
      <c r="N29" s="16">
        <f t="shared" si="8"/>
        <v>-17569.2</v>
      </c>
      <c r="O29" s="32">
        <f aca="true" t="shared" si="9" ref="O29:O46">SUM(B29:N29)</f>
        <v>-515570.00000000006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0</v>
      </c>
      <c r="C41" s="35">
        <v>0</v>
      </c>
      <c r="D41" s="35">
        <v>-3365.73</v>
      </c>
      <c r="E41" s="35">
        <v>0</v>
      </c>
      <c r="F41" s="35">
        <v>0</v>
      </c>
      <c r="G41" s="35">
        <v>0</v>
      </c>
      <c r="H41" s="35">
        <v>-1023.53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-4389.26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956773.2999999999</v>
      </c>
      <c r="C44" s="36">
        <f t="shared" si="11"/>
        <v>698244.62</v>
      </c>
      <c r="D44" s="36">
        <f t="shared" si="11"/>
        <v>644913.0099999999</v>
      </c>
      <c r="E44" s="36">
        <f t="shared" si="11"/>
        <v>189603.37999999998</v>
      </c>
      <c r="F44" s="36">
        <f t="shared" si="11"/>
        <v>642537.0199999999</v>
      </c>
      <c r="G44" s="36">
        <f t="shared" si="11"/>
        <v>903027.1799999999</v>
      </c>
      <c r="H44" s="36">
        <f t="shared" si="11"/>
        <v>191512.19</v>
      </c>
      <c r="I44" s="36">
        <f t="shared" si="11"/>
        <v>688767.48</v>
      </c>
      <c r="J44" s="36">
        <f t="shared" si="11"/>
        <v>638275.62</v>
      </c>
      <c r="K44" s="36">
        <f t="shared" si="11"/>
        <v>828836.18</v>
      </c>
      <c r="L44" s="36">
        <f t="shared" si="11"/>
        <v>778145.8899999999</v>
      </c>
      <c r="M44" s="36">
        <f t="shared" si="11"/>
        <v>416586.85</v>
      </c>
      <c r="N44" s="36">
        <f t="shared" si="11"/>
        <v>227817.59</v>
      </c>
      <c r="O44" s="36">
        <f>SUM(B44:N44)</f>
        <v>7805040.309999999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956773.29</v>
      </c>
      <c r="C50" s="51">
        <f t="shared" si="12"/>
        <v>698244.62</v>
      </c>
      <c r="D50" s="51">
        <f t="shared" si="12"/>
        <v>644913.01</v>
      </c>
      <c r="E50" s="51">
        <f t="shared" si="12"/>
        <v>189603.38</v>
      </c>
      <c r="F50" s="51">
        <f t="shared" si="12"/>
        <v>642537.03</v>
      </c>
      <c r="G50" s="51">
        <f t="shared" si="12"/>
        <v>903027.19</v>
      </c>
      <c r="H50" s="51">
        <f t="shared" si="12"/>
        <v>191512.18</v>
      </c>
      <c r="I50" s="51">
        <f t="shared" si="12"/>
        <v>688767.48</v>
      </c>
      <c r="J50" s="51">
        <f t="shared" si="12"/>
        <v>638275.61</v>
      </c>
      <c r="K50" s="51">
        <f t="shared" si="12"/>
        <v>828836.17</v>
      </c>
      <c r="L50" s="51">
        <f t="shared" si="12"/>
        <v>778145.89</v>
      </c>
      <c r="M50" s="51">
        <f t="shared" si="12"/>
        <v>416586.85</v>
      </c>
      <c r="N50" s="51">
        <f t="shared" si="12"/>
        <v>227817.59</v>
      </c>
      <c r="O50" s="36">
        <f t="shared" si="12"/>
        <v>7805040.289999999</v>
      </c>
      <c r="Q50"/>
    </row>
    <row r="51" spans="1:18" ht="18.75" customHeight="1">
      <c r="A51" s="26" t="s">
        <v>74</v>
      </c>
      <c r="B51" s="51">
        <v>784863.05</v>
      </c>
      <c r="C51" s="51">
        <v>508511.35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1293374.4</v>
      </c>
      <c r="P51"/>
      <c r="Q51"/>
      <c r="R51" s="43"/>
    </row>
    <row r="52" spans="1:16" ht="18.75" customHeight="1">
      <c r="A52" s="26" t="s">
        <v>57</v>
      </c>
      <c r="B52" s="51">
        <v>171910.24</v>
      </c>
      <c r="C52" s="51">
        <v>189733.27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361643.51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v>644913.01</v>
      </c>
      <c r="E53" s="52">
        <v>0</v>
      </c>
      <c r="F53" s="52">
        <v>0</v>
      </c>
      <c r="G53" s="52">
        <v>0</v>
      </c>
      <c r="H53" s="51">
        <v>191512.18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836425.19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v>189603.38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189603.38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v>642537.03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642537.03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903027.19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903027.19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688767.48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688767.48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638275.61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638275.61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828836.17</v>
      </c>
      <c r="L59" s="31">
        <v>778145.89</v>
      </c>
      <c r="M59" s="52">
        <v>0</v>
      </c>
      <c r="N59" s="52">
        <v>0</v>
      </c>
      <c r="O59" s="36">
        <f t="shared" si="13"/>
        <v>1606982.06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416586.85</v>
      </c>
      <c r="N60" s="52">
        <v>0</v>
      </c>
      <c r="O60" s="36">
        <f t="shared" si="13"/>
        <v>416586.85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227817.59</v>
      </c>
      <c r="O61" s="55">
        <f t="shared" si="13"/>
        <v>227817.59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2020-12-22T13:51:10Z</dcterms:modified>
  <cp:category/>
  <cp:version/>
  <cp:contentType/>
  <cp:contentStatus/>
</cp:coreProperties>
</file>