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<sst xmlns="http://schemas.openxmlformats.org/spreadsheetml/2006/main" count="79" uniqueCount="76">
  <si>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</si>
  <si>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</si>
  <si>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</si>
  <si>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</si>
  <si>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</si>
  <si>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</si>
  <si>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</si>
  <si>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</si>
  <si>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</si>
  <si>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</si>
  <si>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</si>
  <si>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</si>
  <si>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</si>
  <si>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</si>
  <si>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</si>
  <si>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</si>
  <si>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</si>
  <si>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</si>
  <si>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</si>
  <si>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</si>
  <si>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</si>
  <si>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</si>
  <si>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</si>
  <si>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</si>
  <si>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</si>
  <si>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</si>
  <si>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</si>
  <si>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</si>
  <si>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</si>
  <si>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</si>
  <si>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</si>
  <si>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</si>
  <si>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</si>
  <si>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</si>
  <si>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</si>
  <si>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</si>
  <si>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</si>
  <si>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</si>
  <si>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</si>
  <si>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</si>
  <si>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</si>
  <si>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</si>
  <si>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</si>
  <si>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</si>
  <si>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</si>
  <si>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</si>
  <si>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</si>
  <si>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</si>
  <si>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</si>
  <si>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</si>
  <si>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</si>
  <si>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</si>
  <si>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</si>
  <si>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</si>
  <si>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</si>
  <si>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</si>
  <si>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</si>
  <si>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</si>
  <si>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</si>
  <si>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</si>
  <si>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</si>
  <si>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</si>
  <si>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</si>
  <si>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</si>
  <si>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</si>
  <si>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</si>
  <si>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</si>
  <si>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</si>
  <si>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</si>
  <si>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</si>
  <si>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</si>
  <si>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</si>
  <si>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09/12/20 - VENCIMENTO 16/12/20</t>
  </si>
  <si>
    <t>5.3. Revisão de Remuneração pelo Transporte Coletivo (1)</t>
  </si>
  <si>
    <t>9.1. Consórcio Transnoroeste</t>
  </si>
  <si>
    <t>Nota: (1) Revisão de remuneração referente ao reajuste de anual, considerando a cesta de índices contratual; e revisão de critérios da portaria SMT.GAB 087/20.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</si>
</sst>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164" fontId="0" fillId="0" borderId="0" xfId="53" applyFont="1" applyAlignment="1">
      <alignment/>
    </xf>
    <xf numFmtId="164" fontId="0" fillId="0" borderId="0" xfId="0" applyNumberForma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5" t="s">
        <v>67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1">
      <c r="A2" s="66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7" t="s">
        <v>1</v>
      </c>
      <c r="B4" s="67" t="s">
        <v>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 t="s">
        <v>3</v>
      </c>
    </row>
    <row r="5" spans="1:15" ht="42" customHeight="1">
      <c r="A5" s="67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7"/>
    </row>
    <row r="6" spans="1:15" ht="20.25" customHeight="1">
      <c r="A6" s="67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7"/>
    </row>
    <row r="7" spans="1:26" ht="18.75" customHeight="1">
      <c r="A7" s="8" t="s">
        <v>27</v>
      </c>
      <c r="B7" s="9">
        <f aca="true" t="shared" si="0" ref="B7:O7">B8+B11</f>
        <v>320994</v>
      </c>
      <c r="C7" s="9">
        <f t="shared" si="0"/>
        <v>233432</v>
      </c>
      <c r="D7" s="9">
        <f t="shared" si="0"/>
        <v>255879</v>
      </c>
      <c r="E7" s="9">
        <f t="shared" si="0"/>
        <v>52864</v>
      </c>
      <c r="F7" s="9">
        <f t="shared" si="0"/>
        <v>176406</v>
      </c>
      <c r="G7" s="9">
        <f t="shared" si="0"/>
        <v>285826</v>
      </c>
      <c r="H7" s="9">
        <f t="shared" si="0"/>
        <v>44987</v>
      </c>
      <c r="I7" s="9">
        <f t="shared" si="0"/>
        <v>223057</v>
      </c>
      <c r="J7" s="9">
        <f t="shared" si="0"/>
        <v>208292</v>
      </c>
      <c r="K7" s="9">
        <f t="shared" si="0"/>
        <v>285645</v>
      </c>
      <c r="L7" s="9">
        <f t="shared" si="0"/>
        <v>223193</v>
      </c>
      <c r="M7" s="9">
        <f t="shared" si="0"/>
        <v>98392</v>
      </c>
      <c r="N7" s="9">
        <f t="shared" si="0"/>
        <v>63930</v>
      </c>
      <c r="O7" s="9">
        <f t="shared" si="0"/>
        <v>2472897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14344</v>
      </c>
      <c r="C8" s="11">
        <f t="shared" si="1"/>
        <v>14005</v>
      </c>
      <c r="D8" s="11">
        <f t="shared" si="1"/>
        <v>11263</v>
      </c>
      <c r="E8" s="11">
        <f t="shared" si="1"/>
        <v>2114</v>
      </c>
      <c r="F8" s="11">
        <f t="shared" si="1"/>
        <v>7260</v>
      </c>
      <c r="G8" s="11">
        <f t="shared" si="1"/>
        <v>12501</v>
      </c>
      <c r="H8" s="11">
        <f t="shared" si="1"/>
        <v>2804</v>
      </c>
      <c r="I8" s="11">
        <f t="shared" si="1"/>
        <v>14195</v>
      </c>
      <c r="J8" s="11">
        <f t="shared" si="1"/>
        <v>10836</v>
      </c>
      <c r="K8" s="11">
        <f t="shared" si="1"/>
        <v>9205</v>
      </c>
      <c r="L8" s="11">
        <f t="shared" si="1"/>
        <v>8467</v>
      </c>
      <c r="M8" s="11">
        <f t="shared" si="1"/>
        <v>4763</v>
      </c>
      <c r="N8" s="11">
        <f t="shared" si="1"/>
        <v>3914</v>
      </c>
      <c r="O8" s="11">
        <f t="shared" si="1"/>
        <v>115671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14344</v>
      </c>
      <c r="C9" s="11">
        <v>14005</v>
      </c>
      <c r="D9" s="11">
        <v>11263</v>
      </c>
      <c r="E9" s="11">
        <v>2114</v>
      </c>
      <c r="F9" s="11">
        <v>7260</v>
      </c>
      <c r="G9" s="11">
        <v>12501</v>
      </c>
      <c r="H9" s="11">
        <v>2802</v>
      </c>
      <c r="I9" s="11">
        <v>14193</v>
      </c>
      <c r="J9" s="11">
        <v>10836</v>
      </c>
      <c r="K9" s="11">
        <v>9201</v>
      </c>
      <c r="L9" s="11">
        <v>8467</v>
      </c>
      <c r="M9" s="11">
        <v>4757</v>
      </c>
      <c r="N9" s="11">
        <v>3914</v>
      </c>
      <c r="O9" s="11">
        <f>SUM(B9:N9)</f>
        <v>115657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2</v>
      </c>
      <c r="I10" s="13">
        <v>2</v>
      </c>
      <c r="J10" s="13">
        <v>0</v>
      </c>
      <c r="K10" s="13">
        <v>4</v>
      </c>
      <c r="L10" s="13">
        <v>0</v>
      </c>
      <c r="M10" s="13">
        <v>6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306650</v>
      </c>
      <c r="C11" s="13">
        <v>219427</v>
      </c>
      <c r="D11" s="13">
        <v>244616</v>
      </c>
      <c r="E11" s="13">
        <v>50750</v>
      </c>
      <c r="F11" s="13">
        <v>169146</v>
      </c>
      <c r="G11" s="13">
        <v>273325</v>
      </c>
      <c r="H11" s="13">
        <v>42183</v>
      </c>
      <c r="I11" s="13">
        <v>208862</v>
      </c>
      <c r="J11" s="13">
        <v>197456</v>
      </c>
      <c r="K11" s="13">
        <v>276440</v>
      </c>
      <c r="L11" s="13">
        <v>214726</v>
      </c>
      <c r="M11" s="13">
        <v>93629</v>
      </c>
      <c r="N11" s="13">
        <v>60016</v>
      </c>
      <c r="O11" s="11">
        <f>SUM(B11:N11)</f>
        <v>2357226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1.317733281986854</v>
      </c>
      <c r="C15" s="19">
        <v>1.341707013682664</v>
      </c>
      <c r="D15" s="19">
        <v>1.307826249475104</v>
      </c>
      <c r="E15" s="19">
        <v>1.008782280575213</v>
      </c>
      <c r="F15" s="19">
        <v>1.608371034039043</v>
      </c>
      <c r="G15" s="19">
        <v>1.685988753608565</v>
      </c>
      <c r="H15" s="19">
        <v>1.831219335676411</v>
      </c>
      <c r="I15" s="19">
        <v>1.388576244183172</v>
      </c>
      <c r="J15" s="19">
        <v>1.364512666213044</v>
      </c>
      <c r="K15" s="19">
        <v>1.326651746612768</v>
      </c>
      <c r="L15" s="19">
        <v>1.367588360826932</v>
      </c>
      <c r="M15" s="19">
        <v>1.422821327789358</v>
      </c>
      <c r="N15" s="19">
        <v>1.40386934638261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71</v>
      </c>
      <c r="B17" s="24">
        <f>B18+B19+B20+B21+B22+B23+B24+B25</f>
        <v>1019721.94</v>
      </c>
      <c r="C17" s="24">
        <f aca="true" t="shared" si="2" ref="C17:N17">C18+C19+C20+C21+C22+C23+C24+C25</f>
        <v>760674.9299999999</v>
      </c>
      <c r="D17" s="24">
        <f t="shared" si="2"/>
        <v>702526.27</v>
      </c>
      <c r="E17" s="24">
        <f t="shared" si="2"/>
        <v>193912.36</v>
      </c>
      <c r="F17" s="24">
        <f t="shared" si="2"/>
        <v>677779.22</v>
      </c>
      <c r="G17" s="24">
        <f t="shared" si="2"/>
        <v>962130.87</v>
      </c>
      <c r="H17" s="24">
        <f t="shared" si="2"/>
        <v>209875.73</v>
      </c>
      <c r="I17" s="24">
        <f t="shared" si="2"/>
        <v>752018.35</v>
      </c>
      <c r="J17" s="24">
        <f t="shared" si="2"/>
        <v>680254.6900000001</v>
      </c>
      <c r="K17" s="24">
        <f t="shared" si="2"/>
        <v>883186.08</v>
      </c>
      <c r="L17" s="24">
        <f t="shared" si="2"/>
        <v>812490.25</v>
      </c>
      <c r="M17" s="24">
        <f t="shared" si="2"/>
        <v>433496.50999999995</v>
      </c>
      <c r="N17" s="24">
        <f t="shared" si="2"/>
        <v>245272.61000000002</v>
      </c>
      <c r="O17" s="24">
        <f>O18+O19+O20+O21+O22+O23+O24+O25</f>
        <v>8333339.8100000005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707855.97</v>
      </c>
      <c r="C18" s="30">
        <f t="shared" si="3"/>
        <v>531641.38</v>
      </c>
      <c r="D18" s="30">
        <f t="shared" si="3"/>
        <v>510964.78</v>
      </c>
      <c r="E18" s="30">
        <f t="shared" si="3"/>
        <v>180588.71</v>
      </c>
      <c r="F18" s="30">
        <f t="shared" si="3"/>
        <v>408150.56</v>
      </c>
      <c r="G18" s="30">
        <f t="shared" si="3"/>
        <v>543641.05</v>
      </c>
      <c r="H18" s="30">
        <f t="shared" si="3"/>
        <v>114730.35</v>
      </c>
      <c r="I18" s="30">
        <f t="shared" si="3"/>
        <v>503974.99</v>
      </c>
      <c r="J18" s="30">
        <f t="shared" si="3"/>
        <v>473676.84</v>
      </c>
      <c r="K18" s="30">
        <f t="shared" si="3"/>
        <v>614450.96</v>
      </c>
      <c r="L18" s="30">
        <f t="shared" si="3"/>
        <v>546421.1</v>
      </c>
      <c r="M18" s="30">
        <f t="shared" si="3"/>
        <v>278272.25</v>
      </c>
      <c r="N18" s="30">
        <f t="shared" si="3"/>
        <v>163398.69</v>
      </c>
      <c r="O18" s="30">
        <f aca="true" t="shared" si="4" ref="O18:O25">SUM(B18:N18)</f>
        <v>5577767.63</v>
      </c>
    </row>
    <row r="19" spans="1:23" ht="18.75" customHeight="1">
      <c r="A19" s="26" t="s">
        <v>35</v>
      </c>
      <c r="B19" s="30">
        <f>IF(B15&lt;&gt;0,ROUND((B15-1)*B18,2),0)</f>
        <v>224909.4</v>
      </c>
      <c r="C19" s="30">
        <f aca="true" t="shared" si="5" ref="C19:N19">IF(C15&lt;&gt;0,ROUND((C15-1)*C18,2),0)</f>
        <v>181665.59</v>
      </c>
      <c r="D19" s="30">
        <f t="shared" si="5"/>
        <v>157288.37</v>
      </c>
      <c r="E19" s="30">
        <f t="shared" si="5"/>
        <v>1585.98</v>
      </c>
      <c r="F19" s="30">
        <f t="shared" si="5"/>
        <v>248306.98</v>
      </c>
      <c r="G19" s="30">
        <f t="shared" si="5"/>
        <v>372931.65</v>
      </c>
      <c r="H19" s="30">
        <f t="shared" si="5"/>
        <v>95366.09</v>
      </c>
      <c r="I19" s="30">
        <f t="shared" si="5"/>
        <v>195832.71</v>
      </c>
      <c r="J19" s="30">
        <f t="shared" si="5"/>
        <v>172661.21</v>
      </c>
      <c r="K19" s="30">
        <f t="shared" si="5"/>
        <v>200711.48</v>
      </c>
      <c r="L19" s="30">
        <f t="shared" si="5"/>
        <v>200858.04</v>
      </c>
      <c r="M19" s="30">
        <f t="shared" si="5"/>
        <v>117659.44</v>
      </c>
      <c r="N19" s="30">
        <f t="shared" si="5"/>
        <v>65991.72</v>
      </c>
      <c r="O19" s="30">
        <f t="shared" si="4"/>
        <v>2235768.66</v>
      </c>
      <c r="W19" s="62"/>
    </row>
    <row r="20" spans="1:15" ht="18.75" customHeight="1">
      <c r="A20" s="26" t="s">
        <v>36</v>
      </c>
      <c r="B20" s="30">
        <v>34281.36</v>
      </c>
      <c r="C20" s="30">
        <v>24059.71</v>
      </c>
      <c r="D20" s="30">
        <v>16018.17</v>
      </c>
      <c r="E20" s="30">
        <v>5827.55</v>
      </c>
      <c r="F20" s="30">
        <v>13542.33</v>
      </c>
      <c r="G20" s="30">
        <v>22403.87</v>
      </c>
      <c r="H20" s="30">
        <v>3808.46</v>
      </c>
      <c r="I20" s="30">
        <v>14333.88</v>
      </c>
      <c r="J20" s="30">
        <v>21036.99</v>
      </c>
      <c r="K20" s="30">
        <v>30904.15</v>
      </c>
      <c r="L20" s="30">
        <v>28864.46</v>
      </c>
      <c r="M20" s="30">
        <v>11361.66</v>
      </c>
      <c r="N20" s="30">
        <v>7156.38</v>
      </c>
      <c r="O20" s="30">
        <f t="shared" si="4"/>
        <v>233598.97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0</v>
      </c>
      <c r="F21" s="30">
        <v>1341.23</v>
      </c>
      <c r="G21" s="30">
        <v>1341.23</v>
      </c>
      <c r="H21" s="30">
        <v>0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17435.989999999998</v>
      </c>
    </row>
    <row r="22" spans="1:15" ht="18.75" customHeight="1">
      <c r="A22" s="26" t="s">
        <v>38</v>
      </c>
      <c r="B22" s="30">
        <v>-1989.81</v>
      </c>
      <c r="C22" s="30">
        <v>0</v>
      </c>
      <c r="D22" s="30">
        <v>-7968.26</v>
      </c>
      <c r="E22" s="30">
        <v>-284.26</v>
      </c>
      <c r="F22" s="30">
        <v>-7408.77</v>
      </c>
      <c r="G22" s="30">
        <v>-142.13</v>
      </c>
      <c r="H22" s="30">
        <v>-3707.61</v>
      </c>
      <c r="I22" s="30">
        <v>0</v>
      </c>
      <c r="J22" s="30">
        <v>-7674.97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-29175.81</v>
      </c>
    </row>
    <row r="23" spans="1:26" ht="18.75" customHeight="1">
      <c r="A23" s="26" t="s">
        <v>68</v>
      </c>
      <c r="B23" s="30">
        <v>0</v>
      </c>
      <c r="C23" s="30">
        <v>0</v>
      </c>
      <c r="D23" s="30">
        <v>-1963.52</v>
      </c>
      <c r="E23" s="30">
        <v>-638.46</v>
      </c>
      <c r="F23" s="30">
        <v>-1152.6</v>
      </c>
      <c r="G23" s="30">
        <v>-331.76</v>
      </c>
      <c r="H23" s="30">
        <v>-321.56</v>
      </c>
      <c r="I23" s="30">
        <v>0</v>
      </c>
      <c r="J23" s="30">
        <v>-2666.65</v>
      </c>
      <c r="K23" s="30">
        <v>0</v>
      </c>
      <c r="L23" s="30">
        <v>-599.52</v>
      </c>
      <c r="M23" s="30">
        <v>-472.15</v>
      </c>
      <c r="N23" s="30">
        <v>0</v>
      </c>
      <c r="O23" s="30">
        <f t="shared" si="4"/>
        <v>-8146.220000000001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70</v>
      </c>
      <c r="B25" s="30">
        <v>51982.56</v>
      </c>
      <c r="C25" s="30">
        <v>20625.79</v>
      </c>
      <c r="D25" s="30">
        <v>26845.5</v>
      </c>
      <c r="E25" s="30">
        <v>6832.84</v>
      </c>
      <c r="F25" s="30">
        <v>14999.49</v>
      </c>
      <c r="G25" s="30">
        <v>22286.96</v>
      </c>
      <c r="H25" s="30">
        <v>0</v>
      </c>
      <c r="I25" s="30">
        <v>36535.54</v>
      </c>
      <c r="J25" s="30">
        <v>21880.04</v>
      </c>
      <c r="K25" s="30">
        <v>35778.26</v>
      </c>
      <c r="L25" s="30">
        <v>35604.94</v>
      </c>
      <c r="M25" s="30">
        <v>25334.08</v>
      </c>
      <c r="N25" s="30">
        <v>7384.59</v>
      </c>
      <c r="O25" s="30">
        <f t="shared" si="4"/>
        <v>306090.5900000001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-62040.979999999996</v>
      </c>
      <c r="C27" s="30">
        <f>+C28+C30+C41+C42+C45-C46</f>
        <v>-60305.24</v>
      </c>
      <c r="D27" s="30">
        <f t="shared" si="6"/>
        <v>-52935.6</v>
      </c>
      <c r="E27" s="30">
        <f t="shared" si="6"/>
        <v>-9301.6</v>
      </c>
      <c r="F27" s="30">
        <f t="shared" si="6"/>
        <v>-31944</v>
      </c>
      <c r="G27" s="30">
        <f t="shared" si="6"/>
        <v>-55004.4</v>
      </c>
      <c r="H27" s="30">
        <f t="shared" si="6"/>
        <v>-13378.18</v>
      </c>
      <c r="I27" s="30">
        <f t="shared" si="6"/>
        <v>-62449.2</v>
      </c>
      <c r="J27" s="30">
        <f t="shared" si="6"/>
        <v>-47678.4</v>
      </c>
      <c r="K27" s="30">
        <f t="shared" si="6"/>
        <v>-40463.66</v>
      </c>
      <c r="L27" s="30">
        <f t="shared" si="6"/>
        <v>-37235.44</v>
      </c>
      <c r="M27" s="30">
        <f t="shared" si="6"/>
        <v>-20435.79</v>
      </c>
      <c r="N27" s="30">
        <f t="shared" si="6"/>
        <v>-17201.55</v>
      </c>
      <c r="O27" s="30">
        <f t="shared" si="6"/>
        <v>-510374.04</v>
      </c>
    </row>
    <row r="28" spans="1:15" ht="18.75" customHeight="1">
      <c r="A28" s="26" t="s">
        <v>40</v>
      </c>
      <c r="B28" s="31">
        <f>+B29</f>
        <v>-63113.6</v>
      </c>
      <c r="C28" s="31">
        <f>+C29</f>
        <v>-61622</v>
      </c>
      <c r="D28" s="31">
        <f aca="true" t="shared" si="7" ref="D28:O28">+D29</f>
        <v>-49557.2</v>
      </c>
      <c r="E28" s="31">
        <f t="shared" si="7"/>
        <v>-9301.6</v>
      </c>
      <c r="F28" s="31">
        <f t="shared" si="7"/>
        <v>-31944</v>
      </c>
      <c r="G28" s="31">
        <f t="shared" si="7"/>
        <v>-55004.4</v>
      </c>
      <c r="H28" s="31">
        <f t="shared" si="7"/>
        <v>-12328.8</v>
      </c>
      <c r="I28" s="31">
        <f t="shared" si="7"/>
        <v>-62449.2</v>
      </c>
      <c r="J28" s="31">
        <f t="shared" si="7"/>
        <v>-47678.4</v>
      </c>
      <c r="K28" s="31">
        <f t="shared" si="7"/>
        <v>-40484.4</v>
      </c>
      <c r="L28" s="31">
        <f t="shared" si="7"/>
        <v>-37254.8</v>
      </c>
      <c r="M28" s="31">
        <f t="shared" si="7"/>
        <v>-20930.8</v>
      </c>
      <c r="N28" s="31">
        <f t="shared" si="7"/>
        <v>-17221.6</v>
      </c>
      <c r="O28" s="31">
        <f t="shared" si="7"/>
        <v>-508890.8</v>
      </c>
    </row>
    <row r="29" spans="1:26" ht="18.75" customHeight="1">
      <c r="A29" s="27" t="s">
        <v>41</v>
      </c>
      <c r="B29" s="16">
        <f>ROUND((-B9)*$G$3,2)</f>
        <v>-63113.6</v>
      </c>
      <c r="C29" s="16">
        <f aca="true" t="shared" si="8" ref="C29:N29">ROUND((-C9)*$G$3,2)</f>
        <v>-61622</v>
      </c>
      <c r="D29" s="16">
        <f t="shared" si="8"/>
        <v>-49557.2</v>
      </c>
      <c r="E29" s="16">
        <f t="shared" si="8"/>
        <v>-9301.6</v>
      </c>
      <c r="F29" s="16">
        <f t="shared" si="8"/>
        <v>-31944</v>
      </c>
      <c r="G29" s="16">
        <f t="shared" si="8"/>
        <v>-55004.4</v>
      </c>
      <c r="H29" s="16">
        <f t="shared" si="8"/>
        <v>-12328.8</v>
      </c>
      <c r="I29" s="16">
        <f t="shared" si="8"/>
        <v>-62449.2</v>
      </c>
      <c r="J29" s="16">
        <f t="shared" si="8"/>
        <v>-47678.4</v>
      </c>
      <c r="K29" s="16">
        <f t="shared" si="8"/>
        <v>-40484.4</v>
      </c>
      <c r="L29" s="16">
        <f t="shared" si="8"/>
        <v>-37254.8</v>
      </c>
      <c r="M29" s="16">
        <f t="shared" si="8"/>
        <v>-20930.8</v>
      </c>
      <c r="N29" s="16">
        <f t="shared" si="8"/>
        <v>-17221.6</v>
      </c>
      <c r="O29" s="32">
        <f aca="true" t="shared" si="9" ref="O29:O46">SUM(B29:N29)</f>
        <v>-508890.8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164000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164000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-164000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-164000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73</v>
      </c>
      <c r="B41" s="35">
        <v>1072.62</v>
      </c>
      <c r="C41" s="35">
        <v>1316.76</v>
      </c>
      <c r="D41" s="35">
        <v>-3378.4</v>
      </c>
      <c r="E41" s="35">
        <v>0</v>
      </c>
      <c r="F41" s="35">
        <v>0</v>
      </c>
      <c r="G41" s="35">
        <v>0</v>
      </c>
      <c r="H41" s="35">
        <v>-1049.38</v>
      </c>
      <c r="I41" s="35">
        <v>0</v>
      </c>
      <c r="J41" s="35">
        <v>0</v>
      </c>
      <c r="K41" s="35">
        <v>20.74</v>
      </c>
      <c r="L41" s="35">
        <v>19.36</v>
      </c>
      <c r="M41" s="35">
        <v>495.01</v>
      </c>
      <c r="N41" s="35">
        <v>20.05</v>
      </c>
      <c r="O41" s="33">
        <f t="shared" si="9"/>
        <v>-1483.2400000000002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957680.96</v>
      </c>
      <c r="C44" s="36">
        <f t="shared" si="11"/>
        <v>700369.69</v>
      </c>
      <c r="D44" s="36">
        <f t="shared" si="11"/>
        <v>649590.67</v>
      </c>
      <c r="E44" s="36">
        <f t="shared" si="11"/>
        <v>184610.75999999998</v>
      </c>
      <c r="F44" s="36">
        <f t="shared" si="11"/>
        <v>645835.22</v>
      </c>
      <c r="G44" s="36">
        <f t="shared" si="11"/>
        <v>907126.47</v>
      </c>
      <c r="H44" s="36">
        <f t="shared" si="11"/>
        <v>196497.55000000002</v>
      </c>
      <c r="I44" s="36">
        <f t="shared" si="11"/>
        <v>689569.15</v>
      </c>
      <c r="J44" s="36">
        <f t="shared" si="11"/>
        <v>632576.29</v>
      </c>
      <c r="K44" s="36">
        <f t="shared" si="11"/>
        <v>842722.4199999999</v>
      </c>
      <c r="L44" s="36">
        <f t="shared" si="11"/>
        <v>775254.81</v>
      </c>
      <c r="M44" s="36">
        <f t="shared" si="11"/>
        <v>413060.72</v>
      </c>
      <c r="N44" s="36">
        <f t="shared" si="11"/>
        <v>228071.06000000003</v>
      </c>
      <c r="O44" s="36">
        <f>SUM(B44:N44)</f>
        <v>7822965.77</v>
      </c>
      <c r="P44"/>
      <c r="Q44" s="6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64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 s="64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957680.96</v>
      </c>
      <c r="C50" s="51">
        <f t="shared" si="12"/>
        <v>700369.6900000001</v>
      </c>
      <c r="D50" s="51">
        <f t="shared" si="12"/>
        <v>649590.67</v>
      </c>
      <c r="E50" s="51">
        <f t="shared" si="12"/>
        <v>184610.76</v>
      </c>
      <c r="F50" s="51">
        <f t="shared" si="12"/>
        <v>645835.22</v>
      </c>
      <c r="G50" s="51">
        <f t="shared" si="12"/>
        <v>907126.47</v>
      </c>
      <c r="H50" s="51">
        <f t="shared" si="12"/>
        <v>196497.54</v>
      </c>
      <c r="I50" s="51">
        <f t="shared" si="12"/>
        <v>689569.15</v>
      </c>
      <c r="J50" s="51">
        <f t="shared" si="12"/>
        <v>632576.28</v>
      </c>
      <c r="K50" s="51">
        <f t="shared" si="12"/>
        <v>842722.41</v>
      </c>
      <c r="L50" s="51">
        <f t="shared" si="12"/>
        <v>775254.81</v>
      </c>
      <c r="M50" s="51">
        <f t="shared" si="12"/>
        <v>413060.73</v>
      </c>
      <c r="N50" s="51">
        <f t="shared" si="12"/>
        <v>228071.06</v>
      </c>
      <c r="O50" s="36">
        <f t="shared" si="12"/>
        <v>7822965.750000001</v>
      </c>
      <c r="Q50"/>
    </row>
    <row r="51" spans="1:18" ht="18.75" customHeight="1">
      <c r="A51" s="26" t="s">
        <v>74</v>
      </c>
      <c r="B51" s="51">
        <v>785598.27</v>
      </c>
      <c r="C51" s="51">
        <v>510041.4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1295639.67</v>
      </c>
      <c r="P51"/>
      <c r="Q51"/>
      <c r="R51" s="43"/>
    </row>
    <row r="52" spans="1:16" ht="18.75" customHeight="1">
      <c r="A52" s="26" t="s">
        <v>57</v>
      </c>
      <c r="B52" s="51">
        <v>172082.69</v>
      </c>
      <c r="C52" s="51">
        <v>190328.29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362410.98</v>
      </c>
      <c r="P52"/>
    </row>
    <row r="53" spans="1:17" ht="18.75" customHeight="1">
      <c r="A53" s="26" t="s">
        <v>58</v>
      </c>
      <c r="B53" s="52">
        <v>0</v>
      </c>
      <c r="C53" s="52">
        <v>0</v>
      </c>
      <c r="D53" s="31">
        <v>649590.67</v>
      </c>
      <c r="E53" s="52">
        <v>0</v>
      </c>
      <c r="F53" s="52">
        <v>0</v>
      </c>
      <c r="G53" s="52">
        <v>0</v>
      </c>
      <c r="H53" s="51">
        <v>196497.54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846088.2100000001</v>
      </c>
      <c r="Q53"/>
    </row>
    <row r="54" spans="1:18" ht="18.75" customHeight="1">
      <c r="A54" s="26" t="s">
        <v>59</v>
      </c>
      <c r="B54" s="52">
        <v>0</v>
      </c>
      <c r="C54" s="52">
        <v>0</v>
      </c>
      <c r="D54" s="52">
        <v>0</v>
      </c>
      <c r="E54" s="31">
        <v>184610.76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184610.76</v>
      </c>
      <c r="R54"/>
    </row>
    <row r="55" spans="1:19" ht="18.75" customHeight="1">
      <c r="A55" s="26" t="s">
        <v>60</v>
      </c>
      <c r="B55" s="52">
        <v>0</v>
      </c>
      <c r="C55" s="52">
        <v>0</v>
      </c>
      <c r="D55" s="52">
        <v>0</v>
      </c>
      <c r="E55" s="52">
        <v>0</v>
      </c>
      <c r="F55" s="31">
        <v>645835.22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645835.22</v>
      </c>
      <c r="S55"/>
    </row>
    <row r="56" spans="1:20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907126.47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907126.47</v>
      </c>
      <c r="T56"/>
    </row>
    <row r="57" spans="1:21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689569.15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689569.15</v>
      </c>
      <c r="U57"/>
    </row>
    <row r="58" spans="1:22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632576.28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632576.28</v>
      </c>
      <c r="V58"/>
    </row>
    <row r="59" spans="1:23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842722.41</v>
      </c>
      <c r="L59" s="31">
        <v>775254.81</v>
      </c>
      <c r="M59" s="52">
        <v>0</v>
      </c>
      <c r="N59" s="52">
        <v>0</v>
      </c>
      <c r="O59" s="36">
        <f t="shared" si="13"/>
        <v>1617977.2200000002</v>
      </c>
      <c r="P59"/>
      <c r="W59"/>
    </row>
    <row r="60" spans="1:25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413060.73</v>
      </c>
      <c r="N60" s="52">
        <v>0</v>
      </c>
      <c r="O60" s="36">
        <f t="shared" si="13"/>
        <v>413060.73</v>
      </c>
      <c r="R60"/>
      <c r="Y60"/>
    </row>
    <row r="61" spans="1:26" ht="18.75" customHeight="1">
      <c r="A61" s="38" t="s">
        <v>66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228071.06</v>
      </c>
      <c r="O61" s="55">
        <f t="shared" si="13"/>
        <v>228071.06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/>
      <c r="C103"/>
      <c r="D103"/>
      <c r="E103"/>
      <c r="F103"/>
      <c r="G103"/>
      <c r="H103"/>
      <c r="I103"/>
      <c r="J103"/>
      <c r="K103"/>
      <c r="L103"/>
      <c r="M103"/>
      <c r="N103"/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2020-12-22T13:50:17Z</dcterms:modified>
  <cp:category/>
  <cp:version/>
  <cp:contentType/>
  <cp:contentStatus/>
</cp:coreProperties>
</file>