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<sst xmlns="http://schemas.openxmlformats.org/spreadsheetml/2006/main" count="79" uniqueCount="76">
  <si>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</si>
  <si>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</si>
  <si>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</si>
  <si>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</si>
  <si>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</si>
  <si>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</si>
  <si>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</si>
  <si>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</si>
  <si>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</si>
  <si>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</si>
  <si>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</si>
  <si>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</si>
  <si>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</si>
  <si>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</si>
  <si>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</si>
  <si>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</si>
  <si>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</si>
  <si>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</si>
  <si>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</si>
  <si>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</si>
  <si>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</si>
  <si>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</si>
  <si>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</si>
  <si>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</si>
  <si>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</si>
  <si>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</si>
  <si>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</si>
  <si>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</si>
  <si>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</si>
  <si>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</si>
  <si>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</si>
  <si>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</si>
  <si>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</si>
  <si>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</si>
  <si>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</si>
  <si>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</si>
  <si>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</si>
  <si>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</si>
  <si>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</si>
  <si>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</si>
  <si>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</si>
  <si>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</si>
  <si>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</si>
  <si>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</si>
  <si>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</si>
  <si>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</si>
  <si>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</si>
  <si>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</si>
  <si>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</si>
  <si>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</si>
  <si>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</si>
  <si>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</si>
  <si>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</si>
  <si>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</si>
  <si>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</si>
  <si>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</si>
  <si>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</si>
  <si>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</si>
  <si>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</si>
  <si>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</si>
  <si>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</si>
  <si>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</si>
  <si>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</si>
  <si>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</si>
  <si>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</si>
  <si>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</si>
  <si>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</si>
  <si>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</si>
  <si>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</si>
  <si>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</si>
  <si>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</si>
  <si>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</si>
  <si>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05/12/20 - VENCIMENTO 11/12/20</t>
  </si>
  <si>
    <t>5.3. Revisão de Remuneração pelo Transporte Coletivo (1)</t>
  </si>
  <si>
    <t>9.1. Consórcio Transnoroeste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</si>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</sst>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245313</v>
      </c>
      <c r="C7" s="9">
        <f t="shared" si="0"/>
        <v>167059</v>
      </c>
      <c r="D7" s="9">
        <f t="shared" si="0"/>
        <v>198504</v>
      </c>
      <c r="E7" s="9">
        <f t="shared" si="0"/>
        <v>40290</v>
      </c>
      <c r="F7" s="9">
        <f t="shared" si="0"/>
        <v>137308</v>
      </c>
      <c r="G7" s="9">
        <f t="shared" si="0"/>
        <v>207330</v>
      </c>
      <c r="H7" s="9">
        <f t="shared" si="0"/>
        <v>27455</v>
      </c>
      <c r="I7" s="9">
        <f t="shared" si="0"/>
        <v>163884</v>
      </c>
      <c r="J7" s="9">
        <f t="shared" si="0"/>
        <v>153169</v>
      </c>
      <c r="K7" s="9">
        <f t="shared" si="0"/>
        <v>203817</v>
      </c>
      <c r="L7" s="9">
        <f t="shared" si="0"/>
        <v>167830</v>
      </c>
      <c r="M7" s="9">
        <f t="shared" si="0"/>
        <v>68181</v>
      </c>
      <c r="N7" s="9">
        <f t="shared" si="0"/>
        <v>41809</v>
      </c>
      <c r="O7" s="9">
        <f t="shared" si="0"/>
        <v>1821949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15107</v>
      </c>
      <c r="C8" s="11">
        <f t="shared" si="1"/>
        <v>14286</v>
      </c>
      <c r="D8" s="11">
        <f t="shared" si="1"/>
        <v>12936</v>
      </c>
      <c r="E8" s="11">
        <f t="shared" si="1"/>
        <v>2317</v>
      </c>
      <c r="F8" s="11">
        <f t="shared" si="1"/>
        <v>8371</v>
      </c>
      <c r="G8" s="11">
        <f t="shared" si="1"/>
        <v>12860</v>
      </c>
      <c r="H8" s="11">
        <f t="shared" si="1"/>
        <v>2461</v>
      </c>
      <c r="I8" s="11">
        <f t="shared" si="1"/>
        <v>14735</v>
      </c>
      <c r="J8" s="11">
        <f t="shared" si="1"/>
        <v>10500</v>
      </c>
      <c r="K8" s="11">
        <f t="shared" si="1"/>
        <v>9813</v>
      </c>
      <c r="L8" s="11">
        <f t="shared" si="1"/>
        <v>8767</v>
      </c>
      <c r="M8" s="11">
        <f t="shared" si="1"/>
        <v>4233</v>
      </c>
      <c r="N8" s="11">
        <f t="shared" si="1"/>
        <v>3464</v>
      </c>
      <c r="O8" s="11">
        <f t="shared" si="1"/>
        <v>119850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15107</v>
      </c>
      <c r="C9" s="11">
        <v>14286</v>
      </c>
      <c r="D9" s="11">
        <v>12936</v>
      </c>
      <c r="E9" s="11">
        <v>2317</v>
      </c>
      <c r="F9" s="11">
        <v>8371</v>
      </c>
      <c r="G9" s="11">
        <v>12860</v>
      </c>
      <c r="H9" s="11">
        <v>2461</v>
      </c>
      <c r="I9" s="11">
        <v>14734</v>
      </c>
      <c r="J9" s="11">
        <v>10500</v>
      </c>
      <c r="K9" s="11">
        <v>9806</v>
      </c>
      <c r="L9" s="11">
        <v>8767</v>
      </c>
      <c r="M9" s="11">
        <v>4231</v>
      </c>
      <c r="N9" s="11">
        <v>3464</v>
      </c>
      <c r="O9" s="11">
        <f>SUM(B9:N9)</f>
        <v>119840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230206</v>
      </c>
      <c r="C11" s="13">
        <v>152773</v>
      </c>
      <c r="D11" s="13">
        <v>185568</v>
      </c>
      <c r="E11" s="13">
        <v>37973</v>
      </c>
      <c r="F11" s="13">
        <v>128937</v>
      </c>
      <c r="G11" s="13">
        <v>194470</v>
      </c>
      <c r="H11" s="13">
        <v>24994</v>
      </c>
      <c r="I11" s="13">
        <v>149149</v>
      </c>
      <c r="J11" s="13">
        <v>142669</v>
      </c>
      <c r="K11" s="13">
        <v>194004</v>
      </c>
      <c r="L11" s="13">
        <v>159063</v>
      </c>
      <c r="M11" s="13">
        <v>63948</v>
      </c>
      <c r="N11" s="13">
        <v>38345</v>
      </c>
      <c r="O11" s="11">
        <f>SUM(B11:N11)</f>
        <v>1702099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1.294373043463676</v>
      </c>
      <c r="C15" s="19">
        <v>1.294529130323518</v>
      </c>
      <c r="D15" s="19">
        <v>1.382744190477846</v>
      </c>
      <c r="E15" s="19">
        <v>1.020904162240487</v>
      </c>
      <c r="F15" s="19">
        <v>1.586893174517031</v>
      </c>
      <c r="G15" s="19">
        <v>1.647474160377439</v>
      </c>
      <c r="H15" s="19">
        <v>1.588284926414236</v>
      </c>
      <c r="I15" s="19">
        <v>1.411888947861335</v>
      </c>
      <c r="J15" s="19">
        <v>1.369448494199619</v>
      </c>
      <c r="K15" s="19">
        <v>1.265347153419637</v>
      </c>
      <c r="L15" s="19">
        <v>1.401965989577371</v>
      </c>
      <c r="M15" s="19">
        <v>1.422848229345679</v>
      </c>
      <c r="N15" s="19">
        <v>1.392740831371577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778871.0900000001</v>
      </c>
      <c r="C17" s="24">
        <f aca="true" t="shared" si="2" ref="C17:N17">C18+C19+C20+C21+C22+C23+C24+C25</f>
        <v>533888.52</v>
      </c>
      <c r="D17" s="24">
        <f t="shared" si="2"/>
        <v>581015.5399999999</v>
      </c>
      <c r="E17" s="24">
        <f t="shared" si="2"/>
        <v>151230.73</v>
      </c>
      <c r="F17" s="24">
        <f t="shared" si="2"/>
        <v>523444.1699999999</v>
      </c>
      <c r="G17" s="24">
        <f t="shared" si="2"/>
        <v>688924.44</v>
      </c>
      <c r="H17" s="24">
        <f t="shared" si="2"/>
        <v>108471.54999999999</v>
      </c>
      <c r="I17" s="24">
        <f t="shared" si="2"/>
        <v>572502.9900000001</v>
      </c>
      <c r="J17" s="24">
        <f t="shared" si="2"/>
        <v>504201.26</v>
      </c>
      <c r="K17" s="24">
        <f t="shared" si="2"/>
        <v>611149.61</v>
      </c>
      <c r="L17" s="24">
        <f t="shared" si="2"/>
        <v>636682.8400000001</v>
      </c>
      <c r="M17" s="24">
        <f t="shared" si="2"/>
        <v>308317.87</v>
      </c>
      <c r="N17" s="24">
        <f t="shared" si="2"/>
        <v>161196.83000000002</v>
      </c>
      <c r="O17" s="24">
        <f>O18+O19+O20+O21+O22+O23+O24+O25</f>
        <v>6159897.440000001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540964.23</v>
      </c>
      <c r="C18" s="30">
        <f t="shared" si="3"/>
        <v>380476.87</v>
      </c>
      <c r="D18" s="30">
        <f t="shared" si="3"/>
        <v>396392.64</v>
      </c>
      <c r="E18" s="30">
        <f t="shared" si="3"/>
        <v>137634.67</v>
      </c>
      <c r="F18" s="30">
        <f t="shared" si="3"/>
        <v>317689.52</v>
      </c>
      <c r="G18" s="30">
        <f t="shared" si="3"/>
        <v>394341.66</v>
      </c>
      <c r="H18" s="30">
        <f t="shared" si="3"/>
        <v>70018.49</v>
      </c>
      <c r="I18" s="30">
        <f t="shared" si="3"/>
        <v>370279.51</v>
      </c>
      <c r="J18" s="30">
        <f t="shared" si="3"/>
        <v>348321.62</v>
      </c>
      <c r="K18" s="30">
        <f t="shared" si="3"/>
        <v>438430.75</v>
      </c>
      <c r="L18" s="30">
        <f t="shared" si="3"/>
        <v>410881.41</v>
      </c>
      <c r="M18" s="30">
        <f t="shared" si="3"/>
        <v>192829.5</v>
      </c>
      <c r="N18" s="30">
        <f t="shared" si="3"/>
        <v>106859.62</v>
      </c>
      <c r="O18" s="30">
        <f aca="true" t="shared" si="4" ref="O18:O25">SUM(B18:N18)</f>
        <v>4105120.49</v>
      </c>
    </row>
    <row r="19" spans="1:23" ht="18.75" customHeight="1">
      <c r="A19" s="26" t="s">
        <v>35</v>
      </c>
      <c r="B19" s="30">
        <f>IF(B15&lt;&gt;0,ROUND((B15-1)*B18,2),0)</f>
        <v>159245.29</v>
      </c>
      <c r="C19" s="30">
        <f aca="true" t="shared" si="5" ref="C19:N19">IF(C15&lt;&gt;0,ROUND((C15-1)*C18,2),0)</f>
        <v>112061.52</v>
      </c>
      <c r="D19" s="30">
        <f t="shared" si="5"/>
        <v>151716.98</v>
      </c>
      <c r="E19" s="30">
        <f t="shared" si="5"/>
        <v>2877.14</v>
      </c>
      <c r="F19" s="30">
        <f t="shared" si="5"/>
        <v>186449.81</v>
      </c>
      <c r="G19" s="30">
        <f t="shared" si="5"/>
        <v>255326.04</v>
      </c>
      <c r="H19" s="30">
        <f t="shared" si="5"/>
        <v>41190.82</v>
      </c>
      <c r="I19" s="30">
        <f t="shared" si="5"/>
        <v>152514.04</v>
      </c>
      <c r="J19" s="30">
        <f t="shared" si="5"/>
        <v>128686.9</v>
      </c>
      <c r="K19" s="30">
        <f t="shared" si="5"/>
        <v>116336.35</v>
      </c>
      <c r="L19" s="30">
        <f t="shared" si="5"/>
        <v>165160.35</v>
      </c>
      <c r="M19" s="30">
        <f t="shared" si="5"/>
        <v>81537.61</v>
      </c>
      <c r="N19" s="30">
        <f t="shared" si="5"/>
        <v>41968.14</v>
      </c>
      <c r="O19" s="30">
        <f t="shared" si="4"/>
        <v>1595070.99</v>
      </c>
      <c r="W19" s="62"/>
    </row>
    <row r="20" spans="1:15" ht="18.75" customHeight="1">
      <c r="A20" s="26" t="s">
        <v>36</v>
      </c>
      <c r="B20" s="30">
        <v>26363.31</v>
      </c>
      <c r="C20" s="30">
        <v>19302.6</v>
      </c>
      <c r="D20" s="30">
        <v>12687.45</v>
      </c>
      <c r="E20" s="30">
        <v>4525.04</v>
      </c>
      <c r="F20" s="30">
        <v>10603.41</v>
      </c>
      <c r="G20" s="30">
        <v>15770.68</v>
      </c>
      <c r="H20" s="30">
        <v>2577.65</v>
      </c>
      <c r="I20" s="30">
        <v>11832.67</v>
      </c>
      <c r="J20" s="30">
        <v>14160.71</v>
      </c>
      <c r="K20" s="30">
        <v>21009.96</v>
      </c>
      <c r="L20" s="30">
        <v>23694.91</v>
      </c>
      <c r="M20" s="30">
        <v>7477.8</v>
      </c>
      <c r="N20" s="30">
        <v>3643.25</v>
      </c>
      <c r="O20" s="30">
        <f t="shared" si="4"/>
        <v>173649.43999999997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-376.95</v>
      </c>
      <c r="C23" s="30">
        <v>-1260.72</v>
      </c>
      <c r="D23" s="30">
        <v>0</v>
      </c>
      <c r="E23" s="30">
        <v>-354.7</v>
      </c>
      <c r="F23" s="30">
        <v>-230.52</v>
      </c>
      <c r="G23" s="30">
        <v>0</v>
      </c>
      <c r="H23" s="30">
        <v>-1607.8</v>
      </c>
      <c r="I23" s="30">
        <v>0</v>
      </c>
      <c r="J23" s="30">
        <v>-2514.27</v>
      </c>
      <c r="K23" s="30">
        <v>-1746.94</v>
      </c>
      <c r="L23" s="30">
        <v>0</v>
      </c>
      <c r="M23" s="30">
        <v>-202.35</v>
      </c>
      <c r="N23" s="30">
        <v>0</v>
      </c>
      <c r="O23" s="30">
        <f t="shared" si="4"/>
        <v>-8294.250000000002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-66470.8</v>
      </c>
      <c r="C27" s="30">
        <f>+C28+C30+C41+C42+C45-C46</f>
        <v>-62858.4</v>
      </c>
      <c r="D27" s="30">
        <f t="shared" si="6"/>
        <v>-59689.25</v>
      </c>
      <c r="E27" s="30">
        <f t="shared" si="6"/>
        <v>-10194.8</v>
      </c>
      <c r="F27" s="30">
        <f t="shared" si="6"/>
        <v>-36832.4</v>
      </c>
      <c r="G27" s="30">
        <f t="shared" si="6"/>
        <v>-56584</v>
      </c>
      <c r="H27" s="30">
        <f t="shared" si="6"/>
        <v>-11370.76</v>
      </c>
      <c r="I27" s="30">
        <f t="shared" si="6"/>
        <v>-64829.6</v>
      </c>
      <c r="J27" s="30">
        <f t="shared" si="6"/>
        <v>-46200</v>
      </c>
      <c r="K27" s="30">
        <f t="shared" si="6"/>
        <v>-43146.4</v>
      </c>
      <c r="L27" s="30">
        <f t="shared" si="6"/>
        <v>-38574.8</v>
      </c>
      <c r="M27" s="30">
        <f t="shared" si="6"/>
        <v>-18616.4</v>
      </c>
      <c r="N27" s="30">
        <f t="shared" si="6"/>
        <v>-15241.6</v>
      </c>
      <c r="O27" s="30">
        <f t="shared" si="6"/>
        <v>-530609.21</v>
      </c>
    </row>
    <row r="28" spans="1:15" ht="18.75" customHeight="1">
      <c r="A28" s="26" t="s">
        <v>40</v>
      </c>
      <c r="B28" s="31">
        <f>+B29</f>
        <v>-66470.8</v>
      </c>
      <c r="C28" s="31">
        <f>+C29</f>
        <v>-62858.4</v>
      </c>
      <c r="D28" s="31">
        <f aca="true" t="shared" si="7" ref="D28:O28">+D29</f>
        <v>-56918.4</v>
      </c>
      <c r="E28" s="31">
        <f t="shared" si="7"/>
        <v>-10194.8</v>
      </c>
      <c r="F28" s="31">
        <f t="shared" si="7"/>
        <v>-36832.4</v>
      </c>
      <c r="G28" s="31">
        <f t="shared" si="7"/>
        <v>-56584</v>
      </c>
      <c r="H28" s="31">
        <f t="shared" si="7"/>
        <v>-10828.4</v>
      </c>
      <c r="I28" s="31">
        <f t="shared" si="7"/>
        <v>-64829.6</v>
      </c>
      <c r="J28" s="31">
        <f t="shared" si="7"/>
        <v>-46200</v>
      </c>
      <c r="K28" s="31">
        <f t="shared" si="7"/>
        <v>-43146.4</v>
      </c>
      <c r="L28" s="31">
        <f t="shared" si="7"/>
        <v>-38574.8</v>
      </c>
      <c r="M28" s="31">
        <f t="shared" si="7"/>
        <v>-18616.4</v>
      </c>
      <c r="N28" s="31">
        <f t="shared" si="7"/>
        <v>-15241.6</v>
      </c>
      <c r="O28" s="31">
        <f t="shared" si="7"/>
        <v>-527296</v>
      </c>
    </row>
    <row r="29" spans="1:26" ht="18.75" customHeight="1">
      <c r="A29" s="27" t="s">
        <v>41</v>
      </c>
      <c r="B29" s="16">
        <f>ROUND((-B9)*$G$3,2)</f>
        <v>-66470.8</v>
      </c>
      <c r="C29" s="16">
        <f aca="true" t="shared" si="8" ref="C29:N29">ROUND((-C9)*$G$3,2)</f>
        <v>-62858.4</v>
      </c>
      <c r="D29" s="16">
        <f t="shared" si="8"/>
        <v>-56918.4</v>
      </c>
      <c r="E29" s="16">
        <f t="shared" si="8"/>
        <v>-10194.8</v>
      </c>
      <c r="F29" s="16">
        <f t="shared" si="8"/>
        <v>-36832.4</v>
      </c>
      <c r="G29" s="16">
        <f t="shared" si="8"/>
        <v>-56584</v>
      </c>
      <c r="H29" s="16">
        <f t="shared" si="8"/>
        <v>-10828.4</v>
      </c>
      <c r="I29" s="16">
        <f t="shared" si="8"/>
        <v>-64829.6</v>
      </c>
      <c r="J29" s="16">
        <f t="shared" si="8"/>
        <v>-46200</v>
      </c>
      <c r="K29" s="16">
        <f t="shared" si="8"/>
        <v>-43146.4</v>
      </c>
      <c r="L29" s="16">
        <f t="shared" si="8"/>
        <v>-38574.8</v>
      </c>
      <c r="M29" s="16">
        <f t="shared" si="8"/>
        <v>-18616.4</v>
      </c>
      <c r="N29" s="16">
        <f t="shared" si="8"/>
        <v>-15241.6</v>
      </c>
      <c r="O29" s="32">
        <f aca="true" t="shared" si="9" ref="O29:O46">SUM(B29:N29)</f>
        <v>-527296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0</v>
      </c>
      <c r="C41" s="35">
        <v>0</v>
      </c>
      <c r="D41" s="35">
        <v>-2770.85</v>
      </c>
      <c r="E41" s="35">
        <v>0</v>
      </c>
      <c r="F41" s="35">
        <v>0</v>
      </c>
      <c r="G41" s="35">
        <v>0</v>
      </c>
      <c r="H41" s="35">
        <v>-542.36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-3313.21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712400.29</v>
      </c>
      <c r="C44" s="36">
        <f t="shared" si="11"/>
        <v>471030.12</v>
      </c>
      <c r="D44" s="36">
        <f t="shared" si="11"/>
        <v>521326.2899999999</v>
      </c>
      <c r="E44" s="36">
        <f t="shared" si="11"/>
        <v>141035.93000000002</v>
      </c>
      <c r="F44" s="36">
        <f t="shared" si="11"/>
        <v>486611.7699999999</v>
      </c>
      <c r="G44" s="36">
        <f t="shared" si="11"/>
        <v>632340.44</v>
      </c>
      <c r="H44" s="36">
        <f t="shared" si="11"/>
        <v>97100.79</v>
      </c>
      <c r="I44" s="36">
        <f t="shared" si="11"/>
        <v>507673.39000000013</v>
      </c>
      <c r="J44" s="36">
        <f t="shared" si="11"/>
        <v>458001.26</v>
      </c>
      <c r="K44" s="36">
        <f t="shared" si="11"/>
        <v>568003.21</v>
      </c>
      <c r="L44" s="36">
        <f t="shared" si="11"/>
        <v>598108.04</v>
      </c>
      <c r="M44" s="36">
        <f t="shared" si="11"/>
        <v>289701.47</v>
      </c>
      <c r="N44" s="36">
        <f t="shared" si="11"/>
        <v>145955.23</v>
      </c>
      <c r="O44" s="36">
        <f>SUM(B44:N44)</f>
        <v>5629288.23</v>
      </c>
      <c r="P44"/>
      <c r="Q44" s="6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712400.28</v>
      </c>
      <c r="C50" s="51">
        <f t="shared" si="12"/>
        <v>471030.12</v>
      </c>
      <c r="D50" s="51">
        <f t="shared" si="12"/>
        <v>521326.29</v>
      </c>
      <c r="E50" s="51">
        <f t="shared" si="12"/>
        <v>141035.93</v>
      </c>
      <c r="F50" s="51">
        <f t="shared" si="12"/>
        <v>486611.77</v>
      </c>
      <c r="G50" s="51">
        <f t="shared" si="12"/>
        <v>632340.44</v>
      </c>
      <c r="H50" s="51">
        <f t="shared" si="12"/>
        <v>97100.79</v>
      </c>
      <c r="I50" s="51">
        <f t="shared" si="12"/>
        <v>507673.39</v>
      </c>
      <c r="J50" s="51">
        <f t="shared" si="12"/>
        <v>458001.26</v>
      </c>
      <c r="K50" s="51">
        <f t="shared" si="12"/>
        <v>568003.21</v>
      </c>
      <c r="L50" s="51">
        <f t="shared" si="12"/>
        <v>598108.04</v>
      </c>
      <c r="M50" s="51">
        <f t="shared" si="12"/>
        <v>289701.48</v>
      </c>
      <c r="N50" s="51">
        <f t="shared" si="12"/>
        <v>145955.23</v>
      </c>
      <c r="O50" s="36">
        <f t="shared" si="12"/>
        <v>5629288.23</v>
      </c>
      <c r="Q50"/>
    </row>
    <row r="51" spans="1:18" ht="18.75" customHeight="1">
      <c r="A51" s="26" t="s">
        <v>74</v>
      </c>
      <c r="B51" s="51">
        <v>586920.91</v>
      </c>
      <c r="C51" s="51">
        <v>344916.91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931837.8200000001</v>
      </c>
      <c r="P51"/>
      <c r="Q51"/>
      <c r="R51" s="43"/>
    </row>
    <row r="52" spans="1:16" ht="18.75" customHeight="1">
      <c r="A52" s="26" t="s">
        <v>57</v>
      </c>
      <c r="B52" s="51">
        <v>125479.37</v>
      </c>
      <c r="C52" s="51">
        <v>126113.21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251592.58000000002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v>521326.29</v>
      </c>
      <c r="E53" s="52">
        <v>0</v>
      </c>
      <c r="F53" s="52">
        <v>0</v>
      </c>
      <c r="G53" s="52">
        <v>0</v>
      </c>
      <c r="H53" s="51">
        <v>97100.79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618427.08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v>141035.93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141035.93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v>486611.77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486611.77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632340.44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632340.44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507673.39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507673.39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458001.26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458001.26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568003.21</v>
      </c>
      <c r="L59" s="31">
        <v>598108.04</v>
      </c>
      <c r="M59" s="52">
        <v>0</v>
      </c>
      <c r="N59" s="52">
        <v>0</v>
      </c>
      <c r="O59" s="36">
        <f t="shared" si="13"/>
        <v>1166111.25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289701.48</v>
      </c>
      <c r="N60" s="52">
        <v>0</v>
      </c>
      <c r="O60" s="36">
        <f t="shared" si="13"/>
        <v>289701.48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145955.23</v>
      </c>
      <c r="O61" s="55">
        <f t="shared" si="13"/>
        <v>145955.23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2020-12-22T13:50:36Z</dcterms:modified>
  <cp:category/>
  <cp:version/>
  <cp:contentType/>
  <cp:contentStatus/>
</cp:coreProperties>
</file>