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<sst xmlns="http://schemas.openxmlformats.org/spreadsheetml/2006/main" count="79" uniqueCount="76">
  <si>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</si>
  <si>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</si>
  <si>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</si>
  <si>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</si>
  <si>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</si>
  <si>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</si>
  <si>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</si>
  <si>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</si>
  <si>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</si>
  <si>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</si>
  <si>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</si>
  <si>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</si>
  <si>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</si>
  <si>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</si>
  <si>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</si>
  <si>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</si>
  <si>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</si>
  <si>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</si>
  <si>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</si>
  <si>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</si>
  <si>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</si>
  <si>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</si>
  <si>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</si>
  <si>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</si>
  <si>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</si>
  <si>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</si>
  <si>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</si>
  <si>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</si>
  <si>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</si>
  <si>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</si>
  <si>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</si>
  <si>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</si>
  <si>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</si>
  <si>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</si>
  <si>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</si>
  <si>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</si>
  <si>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</si>
  <si>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</si>
  <si>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</si>
  <si>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</si>
  <si>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</si>
  <si>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</si>
  <si>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</si>
  <si>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</si>
  <si>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</si>
  <si>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</si>
  <si>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</si>
  <si>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</si>
  <si>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</si>
  <si>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</si>
  <si>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</si>
  <si>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</si>
  <si>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</si>
  <si>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</si>
  <si>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</si>
  <si>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</si>
  <si>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</si>
  <si>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</si>
  <si>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</si>
  <si>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</si>
  <si>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</si>
  <si>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</si>
  <si>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</si>
  <si>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</si>
  <si>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</si>
  <si>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</si>
  <si>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</si>
  <si>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</si>
  <si>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</si>
  <si>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</si>
  <si>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</si>
  <si>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02/12/20 - VENCIMENTO 09/12/20</t>
  </si>
  <si>
    <t>9.1. Consórcio Transnoroeste</t>
  </si>
  <si>
    <t>9. Distribuição da Remuneração entre as Empresas/Consórcios</t>
  </si>
  <si>
    <t>5.3. Revisão de Remuneração pelo Transporte Coletivo (1)</t>
  </si>
  <si>
    <t>Nota: (1) Revisão de fator de transição e de ar condicionado, período de 09/09/19 a 16/03/20, veículo elétrico, lote D10.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</si>
</sst>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316565</v>
      </c>
      <c r="C7" s="9">
        <f t="shared" si="0"/>
        <v>229638</v>
      </c>
      <c r="D7" s="9">
        <f t="shared" si="0"/>
        <v>249468</v>
      </c>
      <c r="E7" s="9">
        <f t="shared" si="0"/>
        <v>52250</v>
      </c>
      <c r="F7" s="9">
        <f t="shared" si="0"/>
        <v>177719</v>
      </c>
      <c r="G7" s="9">
        <f t="shared" si="0"/>
        <v>289973</v>
      </c>
      <c r="H7" s="9">
        <f t="shared" si="0"/>
        <v>43381</v>
      </c>
      <c r="I7" s="9">
        <f t="shared" si="0"/>
        <v>218903</v>
      </c>
      <c r="J7" s="9">
        <f t="shared" si="0"/>
        <v>204919</v>
      </c>
      <c r="K7" s="9">
        <f t="shared" si="0"/>
        <v>281166</v>
      </c>
      <c r="L7" s="9">
        <f t="shared" si="0"/>
        <v>217705</v>
      </c>
      <c r="M7" s="9">
        <f t="shared" si="0"/>
        <v>97124</v>
      </c>
      <c r="N7" s="9">
        <f t="shared" si="0"/>
        <v>62989</v>
      </c>
      <c r="O7" s="9">
        <f t="shared" si="0"/>
        <v>2441800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14013</v>
      </c>
      <c r="C8" s="11">
        <f t="shared" si="1"/>
        <v>13653</v>
      </c>
      <c r="D8" s="11">
        <f t="shared" si="1"/>
        <v>11227</v>
      </c>
      <c r="E8" s="11">
        <f t="shared" si="1"/>
        <v>2005</v>
      </c>
      <c r="F8" s="11">
        <f t="shared" si="1"/>
        <v>7441</v>
      </c>
      <c r="G8" s="11">
        <f t="shared" si="1"/>
        <v>12792</v>
      </c>
      <c r="H8" s="11">
        <f t="shared" si="1"/>
        <v>2588</v>
      </c>
      <c r="I8" s="11">
        <f t="shared" si="1"/>
        <v>14354</v>
      </c>
      <c r="J8" s="11">
        <f t="shared" si="1"/>
        <v>10694</v>
      </c>
      <c r="K8" s="11">
        <f t="shared" si="1"/>
        <v>9145</v>
      </c>
      <c r="L8" s="11">
        <f t="shared" si="1"/>
        <v>8165</v>
      </c>
      <c r="M8" s="11">
        <f t="shared" si="1"/>
        <v>4683</v>
      </c>
      <c r="N8" s="11">
        <f t="shared" si="1"/>
        <v>3842</v>
      </c>
      <c r="O8" s="11">
        <f t="shared" si="1"/>
        <v>114602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14013</v>
      </c>
      <c r="C9" s="11">
        <v>13653</v>
      </c>
      <c r="D9" s="11">
        <v>11227</v>
      </c>
      <c r="E9" s="11">
        <v>2005</v>
      </c>
      <c r="F9" s="11">
        <v>7441</v>
      </c>
      <c r="G9" s="11">
        <v>12792</v>
      </c>
      <c r="H9" s="11">
        <v>2586</v>
      </c>
      <c r="I9" s="11">
        <v>14347</v>
      </c>
      <c r="J9" s="11">
        <v>10694</v>
      </c>
      <c r="K9" s="11">
        <v>9140</v>
      </c>
      <c r="L9" s="11">
        <v>8165</v>
      </c>
      <c r="M9" s="11">
        <v>4678</v>
      </c>
      <c r="N9" s="11">
        <v>3842</v>
      </c>
      <c r="O9" s="11">
        <f>SUM(B9:N9)</f>
        <v>114583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7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302552</v>
      </c>
      <c r="C11" s="13">
        <v>215985</v>
      </c>
      <c r="D11" s="13">
        <v>238241</v>
      </c>
      <c r="E11" s="13">
        <v>50245</v>
      </c>
      <c r="F11" s="13">
        <v>170278</v>
      </c>
      <c r="G11" s="13">
        <v>277181</v>
      </c>
      <c r="H11" s="13">
        <v>40793</v>
      </c>
      <c r="I11" s="13">
        <v>204549</v>
      </c>
      <c r="J11" s="13">
        <v>194225</v>
      </c>
      <c r="K11" s="13">
        <v>272021</v>
      </c>
      <c r="L11" s="13">
        <v>209540</v>
      </c>
      <c r="M11" s="13">
        <v>92441</v>
      </c>
      <c r="N11" s="13">
        <v>59147</v>
      </c>
      <c r="O11" s="11">
        <f>SUM(B11:N11)</f>
        <v>2327198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1.291546822106926</v>
      </c>
      <c r="C15" s="19">
        <v>1.325714565730246</v>
      </c>
      <c r="D15" s="19">
        <v>1.257386747639468</v>
      </c>
      <c r="E15" s="19">
        <v>0.99647951573749</v>
      </c>
      <c r="F15" s="19">
        <v>1.568204443936121</v>
      </c>
      <c r="G15" s="19">
        <v>1.630514128757123</v>
      </c>
      <c r="H15" s="19">
        <v>1.719067820350357</v>
      </c>
      <c r="I15" s="19">
        <v>1.361754544685018</v>
      </c>
      <c r="J15" s="19">
        <v>1.337761202773132</v>
      </c>
      <c r="K15" s="19">
        <v>1.285221423105353</v>
      </c>
      <c r="L15" s="19">
        <v>1.344054750309515</v>
      </c>
      <c r="M15" s="19">
        <v>1.425126148067734</v>
      </c>
      <c r="N15" s="19">
        <v>1.399877402815501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70</v>
      </c>
      <c r="B17" s="24">
        <f>B18+B19+B20+B21+B22+B23+B24+B25</f>
        <v>959316.7599999998</v>
      </c>
      <c r="C17" s="24">
        <f aca="true" t="shared" si="2" ref="C17:N17">C18+C19+C20+C21+C22+C23+C24+C25</f>
        <v>718787.5</v>
      </c>
      <c r="D17" s="24">
        <f t="shared" si="2"/>
        <v>646515.76</v>
      </c>
      <c r="E17" s="24">
        <f t="shared" si="2"/>
        <v>184264.19000000003</v>
      </c>
      <c r="F17" s="24">
        <f t="shared" si="2"/>
        <v>652934.44</v>
      </c>
      <c r="G17" s="24">
        <f t="shared" si="2"/>
        <v>917140.2099999998</v>
      </c>
      <c r="H17" s="24">
        <f t="shared" si="2"/>
        <v>188114.25</v>
      </c>
      <c r="I17" s="24">
        <f t="shared" si="2"/>
        <v>704203.0900000001</v>
      </c>
      <c r="J17" s="24">
        <f t="shared" si="2"/>
        <v>645037.96</v>
      </c>
      <c r="K17" s="24">
        <f t="shared" si="2"/>
        <v>819277.7600000001</v>
      </c>
      <c r="L17" s="24">
        <f t="shared" si="2"/>
        <v>758168.4199999999</v>
      </c>
      <c r="M17" s="24">
        <f t="shared" si="2"/>
        <v>416360.07999999996</v>
      </c>
      <c r="N17" s="24">
        <f t="shared" si="2"/>
        <v>233751.86999999997</v>
      </c>
      <c r="O17" s="24">
        <f>O18+O19+O20+O21+O22+O23+O24+O25</f>
        <v>7843872.290000001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707269.52</v>
      </c>
      <c r="C18" s="30">
        <f t="shared" si="3"/>
        <v>529889.69</v>
      </c>
      <c r="D18" s="30">
        <f t="shared" si="3"/>
        <v>504723.66</v>
      </c>
      <c r="E18" s="30">
        <f t="shared" si="3"/>
        <v>180842.48</v>
      </c>
      <c r="F18" s="30">
        <f t="shared" si="3"/>
        <v>416608.88</v>
      </c>
      <c r="G18" s="30">
        <f t="shared" si="3"/>
        <v>558806.97</v>
      </c>
      <c r="H18" s="30">
        <f t="shared" si="3"/>
        <v>112092.17</v>
      </c>
      <c r="I18" s="30">
        <f t="shared" si="3"/>
        <v>501112.75</v>
      </c>
      <c r="J18" s="30">
        <f t="shared" si="3"/>
        <v>472153.87</v>
      </c>
      <c r="K18" s="30">
        <f t="shared" si="3"/>
        <v>612773.18</v>
      </c>
      <c r="L18" s="30">
        <f t="shared" si="3"/>
        <v>539995.48</v>
      </c>
      <c r="M18" s="30">
        <f t="shared" si="3"/>
        <v>278308.82</v>
      </c>
      <c r="N18" s="30">
        <f t="shared" si="3"/>
        <v>163116.31</v>
      </c>
      <c r="O18" s="30">
        <f aca="true" t="shared" si="4" ref="O18:O25">SUM(B18:N18)</f>
        <v>5577693.78</v>
      </c>
    </row>
    <row r="19" spans="1:23" ht="18.75" customHeight="1">
      <c r="A19" s="26" t="s">
        <v>35</v>
      </c>
      <c r="B19" s="30">
        <f>IF(B15&lt;&gt;0,ROUND((B15-1)*B18,2),0)</f>
        <v>206202.18</v>
      </c>
      <c r="C19" s="30">
        <f aca="true" t="shared" si="5" ref="C19:N19">IF(C15&lt;&gt;0,ROUND((C15-1)*C18,2),0)</f>
        <v>172592.79</v>
      </c>
      <c r="D19" s="30">
        <f t="shared" si="5"/>
        <v>129909.18</v>
      </c>
      <c r="E19" s="30">
        <f t="shared" si="5"/>
        <v>-636.65</v>
      </c>
      <c r="F19" s="30">
        <f t="shared" si="5"/>
        <v>236719.02</v>
      </c>
      <c r="G19" s="30">
        <f t="shared" si="5"/>
        <v>352335.69</v>
      </c>
      <c r="H19" s="30">
        <f t="shared" si="5"/>
        <v>80601.87</v>
      </c>
      <c r="I19" s="30">
        <f t="shared" si="5"/>
        <v>181279.81</v>
      </c>
      <c r="J19" s="30">
        <f t="shared" si="5"/>
        <v>159475.26</v>
      </c>
      <c r="K19" s="30">
        <f t="shared" si="5"/>
        <v>174776.04</v>
      </c>
      <c r="L19" s="30">
        <f t="shared" si="5"/>
        <v>185788.01</v>
      </c>
      <c r="M19" s="30">
        <f t="shared" si="5"/>
        <v>118316.36</v>
      </c>
      <c r="N19" s="30">
        <f t="shared" si="5"/>
        <v>65226.53</v>
      </c>
      <c r="O19" s="30">
        <f t="shared" si="4"/>
        <v>2062586.0900000003</v>
      </c>
      <c r="W19" s="62"/>
    </row>
    <row r="20" spans="1:15" ht="18.75" customHeight="1">
      <c r="A20" s="26" t="s">
        <v>36</v>
      </c>
      <c r="B20" s="30">
        <v>34950.21</v>
      </c>
      <c r="C20" s="30">
        <v>25278.16</v>
      </c>
      <c r="D20" s="30">
        <v>15780.4</v>
      </c>
      <c r="E20" s="30">
        <v>6300.63</v>
      </c>
      <c r="F20" s="30">
        <v>14244.84</v>
      </c>
      <c r="G20" s="30">
        <v>22242.21</v>
      </c>
      <c r="H20" s="30">
        <v>3998.89</v>
      </c>
      <c r="I20" s="30">
        <v>14159.3</v>
      </c>
      <c r="J20" s="30">
        <v>22225.84</v>
      </c>
      <c r="K20" s="30">
        <v>31093.18</v>
      </c>
      <c r="L20" s="30">
        <v>29848.7</v>
      </c>
      <c r="M20" s="30">
        <v>11591.25</v>
      </c>
      <c r="N20" s="30">
        <v>7186.33</v>
      </c>
      <c r="O20" s="30">
        <f t="shared" si="4"/>
        <v>238899.93999999997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1323.86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17210.18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67</v>
      </c>
      <c r="B23" s="30">
        <v>0</v>
      </c>
      <c r="C23" s="30">
        <v>-75.13</v>
      </c>
      <c r="D23" s="30">
        <v>-3137.32</v>
      </c>
      <c r="E23" s="30">
        <v>-646.83</v>
      </c>
      <c r="F23" s="30">
        <v>-1323.79</v>
      </c>
      <c r="G23" s="30">
        <v>-336.12</v>
      </c>
      <c r="H23" s="30">
        <v>-977.4</v>
      </c>
      <c r="I23" s="30">
        <v>0</v>
      </c>
      <c r="J23" s="30">
        <v>-3010.41</v>
      </c>
      <c r="K23" s="30">
        <v>-272.24</v>
      </c>
      <c r="L23" s="30">
        <v>-911.28</v>
      </c>
      <c r="M23" s="30">
        <v>-273.4</v>
      </c>
      <c r="N23" s="30">
        <v>0</v>
      </c>
      <c r="O23" s="30">
        <f t="shared" si="4"/>
        <v>-10963.92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68</v>
      </c>
      <c r="B24" s="30">
        <v>-43735.43</v>
      </c>
      <c r="C24" s="30">
        <v>-32171.52</v>
      </c>
      <c r="D24" s="30">
        <v>-28929.52</v>
      </c>
      <c r="E24" s="30">
        <v>-8428.28</v>
      </c>
      <c r="F24" s="30">
        <v>-29637.86</v>
      </c>
      <c r="G24" s="30">
        <v>-39519.36</v>
      </c>
      <c r="H24" s="30">
        <v>-7601.28</v>
      </c>
      <c r="I24" s="30">
        <v>-30208.17</v>
      </c>
      <c r="J24" s="30">
        <v>-29010.5</v>
      </c>
      <c r="K24" s="30">
        <v>-36194.52</v>
      </c>
      <c r="L24" s="30">
        <v>-33481.29</v>
      </c>
      <c r="M24" s="30">
        <v>-18240.89</v>
      </c>
      <c r="N24" s="30">
        <v>-10485.75</v>
      </c>
      <c r="O24" s="30">
        <f t="shared" si="4"/>
        <v>-347644.37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-61657.2</v>
      </c>
      <c r="C27" s="30">
        <f>+C28+C30+C41+C42+C45-C46</f>
        <v>-60073.2</v>
      </c>
      <c r="D27" s="30">
        <f t="shared" si="6"/>
        <v>-49398.8</v>
      </c>
      <c r="E27" s="30">
        <f t="shared" si="6"/>
        <v>-8822</v>
      </c>
      <c r="F27" s="30">
        <f t="shared" si="6"/>
        <v>-32740.4</v>
      </c>
      <c r="G27" s="30">
        <f t="shared" si="6"/>
        <v>-56284.8</v>
      </c>
      <c r="H27" s="30">
        <f t="shared" si="6"/>
        <v>118621.6</v>
      </c>
      <c r="I27" s="30">
        <f t="shared" si="6"/>
        <v>-63126.8</v>
      </c>
      <c r="J27" s="30">
        <f t="shared" si="6"/>
        <v>-47053.6</v>
      </c>
      <c r="K27" s="30">
        <f t="shared" si="6"/>
        <v>-55881.11</v>
      </c>
      <c r="L27" s="30">
        <f t="shared" si="6"/>
        <v>-35926</v>
      </c>
      <c r="M27" s="30">
        <f t="shared" si="6"/>
        <v>-20583.2</v>
      </c>
      <c r="N27" s="30">
        <f t="shared" si="6"/>
        <v>-16904.8</v>
      </c>
      <c r="O27" s="30">
        <f t="shared" si="6"/>
        <v>-389830.31</v>
      </c>
    </row>
    <row r="28" spans="1:15" ht="18.75" customHeight="1">
      <c r="A28" s="26" t="s">
        <v>40</v>
      </c>
      <c r="B28" s="31">
        <f>+B29</f>
        <v>-61657.2</v>
      </c>
      <c r="C28" s="31">
        <f>+C29</f>
        <v>-60073.2</v>
      </c>
      <c r="D28" s="31">
        <f aca="true" t="shared" si="7" ref="D28:O28">+D29</f>
        <v>-49398.8</v>
      </c>
      <c r="E28" s="31">
        <f t="shared" si="7"/>
        <v>-8822</v>
      </c>
      <c r="F28" s="31">
        <f t="shared" si="7"/>
        <v>-32740.4</v>
      </c>
      <c r="G28" s="31">
        <f t="shared" si="7"/>
        <v>-56284.8</v>
      </c>
      <c r="H28" s="31">
        <f t="shared" si="7"/>
        <v>-11378.4</v>
      </c>
      <c r="I28" s="31">
        <f t="shared" si="7"/>
        <v>-63126.8</v>
      </c>
      <c r="J28" s="31">
        <f t="shared" si="7"/>
        <v>-47053.6</v>
      </c>
      <c r="K28" s="31">
        <f t="shared" si="7"/>
        <v>-40216</v>
      </c>
      <c r="L28" s="31">
        <f t="shared" si="7"/>
        <v>-35926</v>
      </c>
      <c r="M28" s="31">
        <f t="shared" si="7"/>
        <v>-20583.2</v>
      </c>
      <c r="N28" s="31">
        <f t="shared" si="7"/>
        <v>-16904.8</v>
      </c>
      <c r="O28" s="31">
        <f t="shared" si="7"/>
        <v>-504165.2</v>
      </c>
    </row>
    <row r="29" spans="1:26" ht="18.75" customHeight="1">
      <c r="A29" s="27" t="s">
        <v>41</v>
      </c>
      <c r="B29" s="16">
        <f>ROUND((-B9)*$G$3,2)</f>
        <v>-61657.2</v>
      </c>
      <c r="C29" s="16">
        <f aca="true" t="shared" si="8" ref="C29:N29">ROUND((-C9)*$G$3,2)</f>
        <v>-60073.2</v>
      </c>
      <c r="D29" s="16">
        <f t="shared" si="8"/>
        <v>-49398.8</v>
      </c>
      <c r="E29" s="16">
        <f t="shared" si="8"/>
        <v>-8822</v>
      </c>
      <c r="F29" s="16">
        <f t="shared" si="8"/>
        <v>-32740.4</v>
      </c>
      <c r="G29" s="16">
        <f t="shared" si="8"/>
        <v>-56284.8</v>
      </c>
      <c r="H29" s="16">
        <f t="shared" si="8"/>
        <v>-11378.4</v>
      </c>
      <c r="I29" s="16">
        <f t="shared" si="8"/>
        <v>-63126.8</v>
      </c>
      <c r="J29" s="16">
        <f t="shared" si="8"/>
        <v>-47053.6</v>
      </c>
      <c r="K29" s="16">
        <f t="shared" si="8"/>
        <v>-40216</v>
      </c>
      <c r="L29" s="16">
        <f t="shared" si="8"/>
        <v>-35926</v>
      </c>
      <c r="M29" s="16">
        <f t="shared" si="8"/>
        <v>-20583.2</v>
      </c>
      <c r="N29" s="16">
        <f t="shared" si="8"/>
        <v>-16904.8</v>
      </c>
      <c r="O29" s="32">
        <f aca="true" t="shared" si="9" ref="O29:O46">SUM(B29:N29)</f>
        <v>-504165.2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-15665.11</v>
      </c>
      <c r="L41" s="35">
        <v>0</v>
      </c>
      <c r="M41" s="35">
        <v>0</v>
      </c>
      <c r="N41" s="35">
        <v>0</v>
      </c>
      <c r="O41" s="33">
        <f t="shared" si="9"/>
        <v>-15665.11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897659.5599999998</v>
      </c>
      <c r="C44" s="36">
        <f t="shared" si="11"/>
        <v>658714.3</v>
      </c>
      <c r="D44" s="36">
        <f t="shared" si="11"/>
        <v>597116.96</v>
      </c>
      <c r="E44" s="36">
        <f t="shared" si="11"/>
        <v>175442.19000000003</v>
      </c>
      <c r="F44" s="36">
        <f t="shared" si="11"/>
        <v>620194.0399999999</v>
      </c>
      <c r="G44" s="36">
        <f t="shared" si="11"/>
        <v>860855.4099999998</v>
      </c>
      <c r="H44" s="36">
        <f t="shared" si="11"/>
        <v>306735.85</v>
      </c>
      <c r="I44" s="36">
        <f t="shared" si="11"/>
        <v>641076.29</v>
      </c>
      <c r="J44" s="36">
        <f t="shared" si="11"/>
        <v>597984.36</v>
      </c>
      <c r="K44" s="36">
        <f t="shared" si="11"/>
        <v>763396.6500000001</v>
      </c>
      <c r="L44" s="36">
        <f t="shared" si="11"/>
        <v>722242.4199999999</v>
      </c>
      <c r="M44" s="36">
        <f t="shared" si="11"/>
        <v>395776.87999999995</v>
      </c>
      <c r="N44" s="36">
        <f t="shared" si="11"/>
        <v>216847.06999999998</v>
      </c>
      <c r="O44" s="36">
        <f>SUM(B44:N44)</f>
        <v>7454041.98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73</v>
      </c>
      <c r="B50" s="51">
        <f aca="true" t="shared" si="12" ref="B50:O50">SUM(B51:B61)</f>
        <v>897659.57</v>
      </c>
      <c r="C50" s="51">
        <f t="shared" si="12"/>
        <v>658714.29</v>
      </c>
      <c r="D50" s="51">
        <f t="shared" si="12"/>
        <v>597116.96</v>
      </c>
      <c r="E50" s="51">
        <f t="shared" si="12"/>
        <v>175442.18</v>
      </c>
      <c r="F50" s="51">
        <f t="shared" si="12"/>
        <v>620194.04</v>
      </c>
      <c r="G50" s="51">
        <f t="shared" si="12"/>
        <v>860855.41</v>
      </c>
      <c r="H50" s="51">
        <f t="shared" si="12"/>
        <v>306735.85</v>
      </c>
      <c r="I50" s="51">
        <f t="shared" si="12"/>
        <v>641076.3</v>
      </c>
      <c r="J50" s="51">
        <f t="shared" si="12"/>
        <v>597984.36</v>
      </c>
      <c r="K50" s="51">
        <f t="shared" si="12"/>
        <v>763396.65</v>
      </c>
      <c r="L50" s="51">
        <f t="shared" si="12"/>
        <v>722242.42</v>
      </c>
      <c r="M50" s="51">
        <f t="shared" si="12"/>
        <v>395776.88</v>
      </c>
      <c r="N50" s="51">
        <f t="shared" si="12"/>
        <v>216847.07</v>
      </c>
      <c r="O50" s="36">
        <f t="shared" si="12"/>
        <v>7454041.980000001</v>
      </c>
      <c r="Q50" s="43"/>
    </row>
    <row r="51" spans="1:18" ht="18.75" customHeight="1">
      <c r="A51" s="26" t="s">
        <v>72</v>
      </c>
      <c r="B51" s="51">
        <v>736980.94</v>
      </c>
      <c r="C51" s="51">
        <v>480049.51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1217030.45</v>
      </c>
      <c r="P51"/>
      <c r="Q51"/>
      <c r="R51" s="43"/>
    </row>
    <row r="52" spans="1:16" ht="18.75" customHeight="1">
      <c r="A52" s="26" t="s">
        <v>56</v>
      </c>
      <c r="B52" s="51">
        <v>160678.63</v>
      </c>
      <c r="C52" s="51">
        <v>178664.78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339343.41000000003</v>
      </c>
      <c r="P52"/>
    </row>
    <row r="53" spans="1:17" ht="18.75" customHeight="1">
      <c r="A53" s="26" t="s">
        <v>57</v>
      </c>
      <c r="B53" s="52">
        <v>0</v>
      </c>
      <c r="C53" s="52">
        <v>0</v>
      </c>
      <c r="D53" s="31">
        <v>597116.96</v>
      </c>
      <c r="E53" s="52">
        <v>0</v>
      </c>
      <c r="F53" s="52">
        <v>0</v>
      </c>
      <c r="G53" s="52">
        <v>0</v>
      </c>
      <c r="H53" s="51">
        <v>306735.85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903852.8099999999</v>
      </c>
      <c r="Q53"/>
    </row>
    <row r="54" spans="1:18" ht="18.75" customHeight="1">
      <c r="A54" s="26" t="s">
        <v>58</v>
      </c>
      <c r="B54" s="52">
        <v>0</v>
      </c>
      <c r="C54" s="52">
        <v>0</v>
      </c>
      <c r="D54" s="52">
        <v>0</v>
      </c>
      <c r="E54" s="31">
        <v>175442.18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175442.18</v>
      </c>
      <c r="R54"/>
    </row>
    <row r="55" spans="1:19" ht="18.75" customHeight="1">
      <c r="A55" s="26" t="s">
        <v>59</v>
      </c>
      <c r="B55" s="52">
        <v>0</v>
      </c>
      <c r="C55" s="52">
        <v>0</v>
      </c>
      <c r="D55" s="52">
        <v>0</v>
      </c>
      <c r="E55" s="52">
        <v>0</v>
      </c>
      <c r="F55" s="31">
        <v>620194.04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620194.04</v>
      </c>
      <c r="S55"/>
    </row>
    <row r="56" spans="1:20" ht="18.75" customHeight="1">
      <c r="A56" s="26" t="s">
        <v>60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860855.41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860855.41</v>
      </c>
      <c r="T56"/>
    </row>
    <row r="57" spans="1:21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641076.3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641076.3</v>
      </c>
      <c r="U57"/>
    </row>
    <row r="58" spans="1:22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597984.36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597984.36</v>
      </c>
      <c r="V58"/>
    </row>
    <row r="59" spans="1:23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763396.65</v>
      </c>
      <c r="L59" s="31">
        <v>722242.42</v>
      </c>
      <c r="M59" s="52">
        <v>0</v>
      </c>
      <c r="N59" s="52">
        <v>0</v>
      </c>
      <c r="O59" s="36">
        <f t="shared" si="13"/>
        <v>1485639.07</v>
      </c>
      <c r="P59"/>
      <c r="W59"/>
    </row>
    <row r="60" spans="1:25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395776.88</v>
      </c>
      <c r="N60" s="52">
        <v>0</v>
      </c>
      <c r="O60" s="36">
        <f t="shared" si="13"/>
        <v>395776.88</v>
      </c>
      <c r="R60"/>
      <c r="Y60"/>
    </row>
    <row r="61" spans="1:26" ht="18.75" customHeight="1">
      <c r="A61" s="38" t="s">
        <v>65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216847.07</v>
      </c>
      <c r="O61" s="55">
        <f t="shared" si="13"/>
        <v>216847.07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2020-12-08T20:14:11Z</dcterms:modified>
  <cp:category/>
  <cp:version/>
  <cp:contentType/>
  <cp:contentStatus/>
</cp:coreProperties>
</file>