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<sst xmlns="http://schemas.openxmlformats.org/spreadsheetml/2006/main" count="74" uniqueCount="73">
  <si>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</si>
  <si>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</si>
  <si>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</si>
  <si>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</si>
  <si>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</si>
  <si>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</si>
  <si>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</si>
  <si>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</si>
  <si>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</si>
  <si>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</si>
  <si>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</si>
  <si>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</si>
  <si>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</si>
  <si>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</si>
  <si>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</si>
  <si>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</si>
  <si>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</si>
  <si>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</si>
  <si>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</si>
  <si>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</si>
  <si>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</si>
  <si>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</si>
  <si>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</si>
  <si>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</si>
  <si>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</si>
  <si>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</si>
  <si>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</si>
  <si>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</si>
  <si>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</si>
  <si>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</si>
  <si>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</si>
  <si>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</si>
  <si>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</si>
  <si>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</si>
  <si>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</si>
  <si>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</si>
  <si>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</si>
  <si>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</si>
  <si>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</si>
  <si>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</si>
  <si>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</si>
  <si>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</si>
  <si>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</si>
  <si>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</si>
  <si>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</si>
  <si>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</si>
  <si>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</si>
  <si>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</si>
  <si>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</si>
  <si>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</si>
  <si>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</si>
  <si>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</si>
  <si>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</si>
  <si>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</si>
  <si>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</si>
  <si>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</si>
  <si>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</si>
  <si>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</si>
  <si>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</si>
  <si>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</si>
  <si>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</si>
  <si>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</si>
  <si>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</si>
  <si>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</si>
  <si>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</si>
  <si>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</si>
  <si>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</si>
  <si>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</si>
  <si>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</si>
  <si>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</si>
  <si>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</si>
  <si>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</si>
  <si>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27/12/20 - VENCIMENTO 05/01/21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</si>
</sst>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54375</v>
      </c>
      <c r="C7" s="47">
        <f t="shared" si="0"/>
        <v>42766</v>
      </c>
      <c r="D7" s="47">
        <f t="shared" si="0"/>
        <v>63100</v>
      </c>
      <c r="E7" s="47">
        <f t="shared" si="0"/>
        <v>29877</v>
      </c>
      <c r="F7" s="47">
        <f t="shared" si="0"/>
        <v>43426</v>
      </c>
      <c r="G7" s="47">
        <f t="shared" si="0"/>
        <v>50541</v>
      </c>
      <c r="H7" s="47">
        <f t="shared" si="0"/>
        <v>59931</v>
      </c>
      <c r="I7" s="47">
        <f t="shared" si="0"/>
        <v>69420</v>
      </c>
      <c r="J7" s="47">
        <f t="shared" si="0"/>
        <v>14796</v>
      </c>
      <c r="K7" s="47">
        <f t="shared" si="0"/>
        <v>428232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4909</v>
      </c>
      <c r="C8" s="45">
        <f t="shared" si="1"/>
        <v>4491</v>
      </c>
      <c r="D8" s="45">
        <f t="shared" si="1"/>
        <v>6119</v>
      </c>
      <c r="E8" s="45">
        <f t="shared" si="1"/>
        <v>2874</v>
      </c>
      <c r="F8" s="45">
        <f t="shared" si="1"/>
        <v>3772</v>
      </c>
      <c r="G8" s="45">
        <f t="shared" si="1"/>
        <v>2984</v>
      </c>
      <c r="H8" s="45">
        <f t="shared" si="1"/>
        <v>3146</v>
      </c>
      <c r="I8" s="45">
        <f t="shared" si="1"/>
        <v>4852</v>
      </c>
      <c r="J8" s="45">
        <f t="shared" si="1"/>
        <v>514</v>
      </c>
      <c r="K8" s="38">
        <f>SUM(B8:J8)</f>
        <v>33661</v>
      </c>
      <c r="L8"/>
      <c r="M8"/>
      <c r="N8"/>
    </row>
    <row r="9" spans="1:14" ht="16.5" customHeight="1">
      <c r="A9" s="22" t="s">
        <v>35</v>
      </c>
      <c r="B9" s="45">
        <v>4906</v>
      </c>
      <c r="C9" s="45">
        <v>4491</v>
      </c>
      <c r="D9" s="45">
        <v>6119</v>
      </c>
      <c r="E9" s="45">
        <v>2867</v>
      </c>
      <c r="F9" s="45">
        <v>3770</v>
      </c>
      <c r="G9" s="45">
        <v>2983</v>
      </c>
      <c r="H9" s="45">
        <v>3146</v>
      </c>
      <c r="I9" s="45">
        <v>4846</v>
      </c>
      <c r="J9" s="45">
        <v>514</v>
      </c>
      <c r="K9" s="38">
        <f>SUM(B9:J9)</f>
        <v>33642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0</v>
      </c>
      <c r="D10" s="45">
        <v>0</v>
      </c>
      <c r="E10" s="45">
        <v>7</v>
      </c>
      <c r="F10" s="45">
        <v>2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19</v>
      </c>
      <c r="L10"/>
      <c r="M10"/>
      <c r="N10"/>
    </row>
    <row r="11" spans="1:14" ht="16.5" customHeight="1">
      <c r="A11" s="44" t="s">
        <v>33</v>
      </c>
      <c r="B11" s="43">
        <v>49466</v>
      </c>
      <c r="C11" s="43">
        <v>38275</v>
      </c>
      <c r="D11" s="43">
        <v>56981</v>
      </c>
      <c r="E11" s="43">
        <v>27003</v>
      </c>
      <c r="F11" s="43">
        <v>39654</v>
      </c>
      <c r="G11" s="43">
        <v>47557</v>
      </c>
      <c r="H11" s="43">
        <v>56785</v>
      </c>
      <c r="I11" s="43">
        <v>64568</v>
      </c>
      <c r="J11" s="43">
        <v>14282</v>
      </c>
      <c r="K11" s="38">
        <f>SUM(B11:J11)</f>
        <v>394571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2.301712327033098</v>
      </c>
      <c r="C15" s="39">
        <v>2.615938309435154</v>
      </c>
      <c r="D15" s="39">
        <v>1.969731269260004</v>
      </c>
      <c r="E15" s="39">
        <v>2.813535514651899</v>
      </c>
      <c r="F15" s="39">
        <v>2.187847232248515</v>
      </c>
      <c r="G15" s="39">
        <v>2.138417925809462</v>
      </c>
      <c r="H15" s="39">
        <v>1.971465317111941</v>
      </c>
      <c r="I15" s="39">
        <v>2.290178668946246</v>
      </c>
      <c r="J15" s="39">
        <v>2.877591555980105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433742.61</v>
      </c>
      <c r="C17" s="36">
        <f aca="true" t="shared" si="2" ref="C17:J17">C18+C19+C20+C21+C22+C23+C24</f>
        <v>430488.69000000006</v>
      </c>
      <c r="D17" s="36">
        <f t="shared" si="2"/>
        <v>520194.07</v>
      </c>
      <c r="E17" s="36">
        <f t="shared" si="2"/>
        <v>310236.04</v>
      </c>
      <c r="F17" s="36">
        <f t="shared" si="2"/>
        <v>369575.99</v>
      </c>
      <c r="G17" s="36">
        <f t="shared" si="2"/>
        <v>413149.80000000005</v>
      </c>
      <c r="H17" s="36">
        <f t="shared" si="2"/>
        <v>365506.83</v>
      </c>
      <c r="I17" s="36">
        <f t="shared" si="2"/>
        <v>508951.48000000004</v>
      </c>
      <c r="J17" s="36">
        <f t="shared" si="2"/>
        <v>153841.77</v>
      </c>
      <c r="K17" s="36">
        <f aca="true" t="shared" si="3" ref="K17:K24">SUM(B17:J17)</f>
        <v>3505687.2800000003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182515.13</v>
      </c>
      <c r="C18" s="30">
        <f t="shared" si="4"/>
        <v>157575.6</v>
      </c>
      <c r="D18" s="30">
        <f t="shared" si="4"/>
        <v>257542.65</v>
      </c>
      <c r="E18" s="30">
        <f t="shared" si="4"/>
        <v>106164.93</v>
      </c>
      <c r="F18" s="30">
        <f t="shared" si="4"/>
        <v>163186.22</v>
      </c>
      <c r="G18" s="30">
        <f t="shared" si="4"/>
        <v>192030.53</v>
      </c>
      <c r="H18" s="30">
        <f t="shared" si="4"/>
        <v>181513.02</v>
      </c>
      <c r="I18" s="30">
        <f t="shared" si="4"/>
        <v>212237.77</v>
      </c>
      <c r="J18" s="30">
        <f t="shared" si="4"/>
        <v>51251.86</v>
      </c>
      <c r="K18" s="30">
        <f t="shared" si="3"/>
        <v>1504017.7100000002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237582.19</v>
      </c>
      <c r="C19" s="30">
        <f t="shared" si="5"/>
        <v>254632.45</v>
      </c>
      <c r="D19" s="30">
        <f t="shared" si="5"/>
        <v>249747.16</v>
      </c>
      <c r="E19" s="30">
        <f t="shared" si="5"/>
        <v>192533.87</v>
      </c>
      <c r="F19" s="30">
        <f t="shared" si="5"/>
        <v>193840.3</v>
      </c>
      <c r="G19" s="30">
        <f t="shared" si="5"/>
        <v>218611</v>
      </c>
      <c r="H19" s="30">
        <f t="shared" si="5"/>
        <v>176333.6</v>
      </c>
      <c r="I19" s="30">
        <f t="shared" si="5"/>
        <v>273824.64</v>
      </c>
      <c r="J19" s="30">
        <f t="shared" si="5"/>
        <v>96230.06</v>
      </c>
      <c r="K19" s="30">
        <f t="shared" si="3"/>
        <v>1893335.27</v>
      </c>
      <c r="L19"/>
      <c r="M19"/>
      <c r="N19"/>
    </row>
    <row r="20" spans="1:14" ht="16.5" customHeight="1">
      <c r="A20" s="18" t="s">
        <v>28</v>
      </c>
      <c r="B20" s="30">
        <v>12304.06</v>
      </c>
      <c r="C20" s="30">
        <v>15598.18</v>
      </c>
      <c r="D20" s="30">
        <v>11563.03</v>
      </c>
      <c r="E20" s="30">
        <v>10196.01</v>
      </c>
      <c r="F20" s="30">
        <v>11208.24</v>
      </c>
      <c r="G20" s="30">
        <v>6726.39</v>
      </c>
      <c r="H20" s="30">
        <v>10883.91</v>
      </c>
      <c r="I20" s="30">
        <v>21547.84</v>
      </c>
      <c r="J20" s="30">
        <v>5018.62</v>
      </c>
      <c r="K20" s="30">
        <f t="shared" si="3"/>
        <v>105046.28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-328.74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-21586.4</v>
      </c>
      <c r="C27" s="30">
        <f t="shared" si="6"/>
        <v>-19760.4</v>
      </c>
      <c r="D27" s="30">
        <f t="shared" si="6"/>
        <v>-45420.2</v>
      </c>
      <c r="E27" s="30">
        <f t="shared" si="6"/>
        <v>-12614.8</v>
      </c>
      <c r="F27" s="30">
        <f t="shared" si="6"/>
        <v>-16588</v>
      </c>
      <c r="G27" s="30">
        <f t="shared" si="6"/>
        <v>-13125.2</v>
      </c>
      <c r="H27" s="30">
        <f t="shared" si="6"/>
        <v>-13842.4</v>
      </c>
      <c r="I27" s="30">
        <f t="shared" si="6"/>
        <v>-21322.4</v>
      </c>
      <c r="J27" s="30">
        <f t="shared" si="6"/>
        <v>-7616.27</v>
      </c>
      <c r="K27" s="30">
        <f aca="true" t="shared" si="7" ref="K27:K35">SUM(B27:J27)</f>
        <v>-171876.06999999998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-21586.4</v>
      </c>
      <c r="C28" s="30">
        <f t="shared" si="8"/>
        <v>-19760.4</v>
      </c>
      <c r="D28" s="30">
        <f t="shared" si="8"/>
        <v>-26923.6</v>
      </c>
      <c r="E28" s="30">
        <f t="shared" si="8"/>
        <v>-12614.8</v>
      </c>
      <c r="F28" s="30">
        <f t="shared" si="8"/>
        <v>-16588</v>
      </c>
      <c r="G28" s="30">
        <f t="shared" si="8"/>
        <v>-13125.2</v>
      </c>
      <c r="H28" s="30">
        <f t="shared" si="8"/>
        <v>-13842.4</v>
      </c>
      <c r="I28" s="30">
        <f t="shared" si="8"/>
        <v>-21322.4</v>
      </c>
      <c r="J28" s="30">
        <f t="shared" si="8"/>
        <v>-2261.6</v>
      </c>
      <c r="K28" s="30">
        <f t="shared" si="7"/>
        <v>-148024.8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-21586.4</v>
      </c>
      <c r="C29" s="30">
        <f aca="true" t="shared" si="9" ref="C29:J29">-ROUND((C9)*$E$3,2)</f>
        <v>-19760.4</v>
      </c>
      <c r="D29" s="30">
        <f t="shared" si="9"/>
        <v>-26923.6</v>
      </c>
      <c r="E29" s="30">
        <f t="shared" si="9"/>
        <v>-12614.8</v>
      </c>
      <c r="F29" s="30">
        <f t="shared" si="9"/>
        <v>-16588</v>
      </c>
      <c r="G29" s="30">
        <f t="shared" si="9"/>
        <v>-13125.2</v>
      </c>
      <c r="H29" s="30">
        <f t="shared" si="9"/>
        <v>-13842.4</v>
      </c>
      <c r="I29" s="30">
        <f t="shared" si="9"/>
        <v>-21322.4</v>
      </c>
      <c r="J29" s="30">
        <f t="shared" si="9"/>
        <v>-2261.6</v>
      </c>
      <c r="K29" s="30">
        <f t="shared" si="7"/>
        <v>-148024.8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412156.20999999996</v>
      </c>
      <c r="C47" s="27">
        <f aca="true" t="shared" si="11" ref="C47:J47">IF(C17+C27+C48&lt;0,0,C17+C27+C48)</f>
        <v>410728.29000000004</v>
      </c>
      <c r="D47" s="27">
        <f t="shared" si="11"/>
        <v>474773.87</v>
      </c>
      <c r="E47" s="27">
        <f t="shared" si="11"/>
        <v>297621.24</v>
      </c>
      <c r="F47" s="27">
        <f t="shared" si="11"/>
        <v>352987.99</v>
      </c>
      <c r="G47" s="27">
        <f t="shared" si="11"/>
        <v>400024.60000000003</v>
      </c>
      <c r="H47" s="27">
        <f t="shared" si="11"/>
        <v>351664.43</v>
      </c>
      <c r="I47" s="27">
        <f t="shared" si="11"/>
        <v>487629.08</v>
      </c>
      <c r="J47" s="27">
        <f t="shared" si="11"/>
        <v>146225.5</v>
      </c>
      <c r="K47" s="20">
        <f>SUM(B47:J47)</f>
        <v>3333811.2100000004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412156.20999999996</v>
      </c>
      <c r="C53" s="10">
        <f t="shared" si="13"/>
        <v>410728.3</v>
      </c>
      <c r="D53" s="10">
        <f t="shared" si="13"/>
        <v>474773.87</v>
      </c>
      <c r="E53" s="10">
        <f t="shared" si="13"/>
        <v>297621.25</v>
      </c>
      <c r="F53" s="10">
        <f t="shared" si="13"/>
        <v>352988</v>
      </c>
      <c r="G53" s="10">
        <f t="shared" si="13"/>
        <v>400024.6</v>
      </c>
      <c r="H53" s="10">
        <f t="shared" si="13"/>
        <v>351664.43</v>
      </c>
      <c r="I53" s="10">
        <f>SUM(I54:I66)</f>
        <v>487629.07999999996</v>
      </c>
      <c r="J53" s="10">
        <f t="shared" si="13"/>
        <v>146225.51</v>
      </c>
      <c r="K53" s="5">
        <f>SUM(K54:K66)</f>
        <v>3333811.25</v>
      </c>
      <c r="L53" s="9"/>
    </row>
    <row r="54" spans="1:11" ht="16.5" customHeight="1">
      <c r="A54" s="7" t="s">
        <v>60</v>
      </c>
      <c r="B54" s="8">
        <v>360059.67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360059.67</v>
      </c>
    </row>
    <row r="55" spans="1:11" ht="16.5" customHeight="1">
      <c r="A55" s="7" t="s">
        <v>61</v>
      </c>
      <c r="B55" s="8">
        <v>52096.54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52096.54</v>
      </c>
    </row>
    <row r="56" spans="1:11" ht="16.5" customHeight="1">
      <c r="A56" s="7" t="s">
        <v>4</v>
      </c>
      <c r="B56" s="6">
        <v>0</v>
      </c>
      <c r="C56" s="8">
        <v>410728.3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410728.3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474773.87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474773.87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297621.25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297621.25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352988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352988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400024.6</v>
      </c>
      <c r="H60" s="6">
        <v>0</v>
      </c>
      <c r="I60" s="6">
        <v>0</v>
      </c>
      <c r="J60" s="6">
        <v>0</v>
      </c>
      <c r="K60" s="5">
        <f t="shared" si="14"/>
        <v>400024.6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351664.43</v>
      </c>
      <c r="I61" s="6">
        <v>0</v>
      </c>
      <c r="J61" s="6">
        <v>0</v>
      </c>
      <c r="K61" s="5">
        <f t="shared" si="14"/>
        <v>351664.43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155017.28</v>
      </c>
      <c r="J63" s="6">
        <v>0</v>
      </c>
      <c r="K63" s="5">
        <f t="shared" si="14"/>
        <v>155017.28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332611.8</v>
      </c>
      <c r="J64" s="6">
        <v>0</v>
      </c>
      <c r="K64" s="5">
        <f t="shared" si="14"/>
        <v>332611.8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146225.51</v>
      </c>
      <c r="K65" s="5">
        <f t="shared" si="14"/>
        <v>146225.51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2021-01-05T13:22:58Z</dcterms:modified>
  <cp:category/>
  <cp:version/>
  <cp:contentType/>
  <cp:contentStatus/>
</cp:coreProperties>
</file>