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<sst xmlns="http://schemas.openxmlformats.org/spreadsheetml/2006/main" count="74" uniqueCount="73">
  <si>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</si>
  <si>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</si>
  <si>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</si>
  <si>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</si>
  <si>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</si>
  <si>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</si>
  <si>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</si>
  <si>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</si>
  <si>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</si>
  <si>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</si>
  <si>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</si>
  <si>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</si>
  <si>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</si>
  <si>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</si>
  <si>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</si>
  <si>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</si>
  <si>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</si>
  <si>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</si>
  <si>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</si>
  <si>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</si>
  <si>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</si>
  <si>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</si>
  <si>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</si>
  <si>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</si>
  <si>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</si>
  <si>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</si>
  <si>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</si>
  <si>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</si>
  <si>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</si>
  <si>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</si>
  <si>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</si>
  <si>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</si>
  <si>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</si>
  <si>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</si>
  <si>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</si>
  <si>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</si>
  <si>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</si>
  <si>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</si>
  <si>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</si>
  <si>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</si>
  <si>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</si>
  <si>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</si>
  <si>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</si>
  <si>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</si>
  <si>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</si>
  <si>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</si>
  <si>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</si>
  <si>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</si>
  <si>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</si>
  <si>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</si>
  <si>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</si>
  <si>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</si>
  <si>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</si>
  <si>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</si>
  <si>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</si>
  <si>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</si>
  <si>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</si>
  <si>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</si>
  <si>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</si>
  <si>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</si>
  <si>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</si>
  <si>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</si>
  <si>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</si>
  <si>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</si>
  <si>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</si>
  <si>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</si>
  <si>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</si>
  <si>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</si>
  <si>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</si>
  <si>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</si>
  <si>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</si>
  <si>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</si>
  <si>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26/12/20 - VENCIMENTO 05/01/21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</si>
</sst>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87209</v>
      </c>
      <c r="C7" s="47">
        <f t="shared" si="0"/>
        <v>67569</v>
      </c>
      <c r="D7" s="47">
        <f t="shared" si="0"/>
        <v>101812</v>
      </c>
      <c r="E7" s="47">
        <f t="shared" si="0"/>
        <v>48765</v>
      </c>
      <c r="F7" s="47">
        <f t="shared" si="0"/>
        <v>65917</v>
      </c>
      <c r="G7" s="47">
        <f t="shared" si="0"/>
        <v>75616</v>
      </c>
      <c r="H7" s="47">
        <f t="shared" si="0"/>
        <v>91462</v>
      </c>
      <c r="I7" s="47">
        <f t="shared" si="0"/>
        <v>104435</v>
      </c>
      <c r="J7" s="47">
        <f t="shared" si="0"/>
        <v>23071</v>
      </c>
      <c r="K7" s="47">
        <f t="shared" si="0"/>
        <v>665856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7736</v>
      </c>
      <c r="C8" s="45">
        <f t="shared" si="1"/>
        <v>6573</v>
      </c>
      <c r="D8" s="45">
        <f t="shared" si="1"/>
        <v>9059</v>
      </c>
      <c r="E8" s="45">
        <f t="shared" si="1"/>
        <v>4443</v>
      </c>
      <c r="F8" s="45">
        <f t="shared" si="1"/>
        <v>5710</v>
      </c>
      <c r="G8" s="45">
        <f t="shared" si="1"/>
        <v>4531</v>
      </c>
      <c r="H8" s="45">
        <f t="shared" si="1"/>
        <v>4558</v>
      </c>
      <c r="I8" s="45">
        <f t="shared" si="1"/>
        <v>7592</v>
      </c>
      <c r="J8" s="45">
        <f t="shared" si="1"/>
        <v>923</v>
      </c>
      <c r="K8" s="38">
        <f>SUM(B8:J8)</f>
        <v>51125</v>
      </c>
      <c r="L8"/>
      <c r="M8"/>
      <c r="N8"/>
    </row>
    <row r="9" spans="1:14" ht="16.5" customHeight="1">
      <c r="A9" s="22" t="s">
        <v>35</v>
      </c>
      <c r="B9" s="45">
        <v>7724</v>
      </c>
      <c r="C9" s="45">
        <v>6571</v>
      </c>
      <c r="D9" s="45">
        <v>9056</v>
      </c>
      <c r="E9" s="45">
        <v>4433</v>
      </c>
      <c r="F9" s="45">
        <v>5708</v>
      </c>
      <c r="G9" s="45">
        <v>4527</v>
      </c>
      <c r="H9" s="45">
        <v>4558</v>
      </c>
      <c r="I9" s="45">
        <v>7585</v>
      </c>
      <c r="J9" s="45">
        <v>923</v>
      </c>
      <c r="K9" s="38">
        <f>SUM(B9:J9)</f>
        <v>51085</v>
      </c>
      <c r="L9"/>
      <c r="M9"/>
      <c r="N9"/>
    </row>
    <row r="10" spans="1:14" ht="16.5" customHeight="1">
      <c r="A10" s="22" t="s">
        <v>34</v>
      </c>
      <c r="B10" s="45">
        <v>12</v>
      </c>
      <c r="C10" s="45">
        <v>2</v>
      </c>
      <c r="D10" s="45">
        <v>3</v>
      </c>
      <c r="E10" s="45">
        <v>10</v>
      </c>
      <c r="F10" s="45">
        <v>2</v>
      </c>
      <c r="G10" s="45">
        <v>4</v>
      </c>
      <c r="H10" s="45">
        <v>0</v>
      </c>
      <c r="I10" s="45">
        <v>7</v>
      </c>
      <c r="J10" s="45">
        <v>0</v>
      </c>
      <c r="K10" s="38">
        <f>SUM(B10:J10)</f>
        <v>40</v>
      </c>
      <c r="L10"/>
      <c r="M10"/>
      <c r="N10"/>
    </row>
    <row r="11" spans="1:14" ht="16.5" customHeight="1">
      <c r="A11" s="44" t="s">
        <v>33</v>
      </c>
      <c r="B11" s="43">
        <v>79473</v>
      </c>
      <c r="C11" s="43">
        <v>60996</v>
      </c>
      <c r="D11" s="43">
        <v>92753</v>
      </c>
      <c r="E11" s="43">
        <v>44322</v>
      </c>
      <c r="F11" s="43">
        <v>60207</v>
      </c>
      <c r="G11" s="43">
        <v>71085</v>
      </c>
      <c r="H11" s="43">
        <v>86904</v>
      </c>
      <c r="I11" s="43">
        <v>96843</v>
      </c>
      <c r="J11" s="43">
        <v>22148</v>
      </c>
      <c r="K11" s="38">
        <f>SUM(B11:J11)</f>
        <v>614731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2.301712327033098</v>
      </c>
      <c r="C15" s="39">
        <v>2.615938309435154</v>
      </c>
      <c r="D15" s="39">
        <v>1.986173088808092</v>
      </c>
      <c r="E15" s="39">
        <v>2.829751904771316</v>
      </c>
      <c r="F15" s="39">
        <v>2.187847232248515</v>
      </c>
      <c r="G15" s="39">
        <v>2.157176013796723</v>
      </c>
      <c r="H15" s="39">
        <v>1.962231288464809</v>
      </c>
      <c r="I15" s="39">
        <v>2.281789624001907</v>
      </c>
      <c r="J15" s="39">
        <v>2.863690174627533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686926.8099999999</v>
      </c>
      <c r="C17" s="36">
        <f aca="true" t="shared" si="2" ref="C17:J17">C18+C19+C20+C21+C22+C23+C24</f>
        <v>669808.8899999999</v>
      </c>
      <c r="D17" s="36">
        <f t="shared" si="2"/>
        <v>838273.3699999999</v>
      </c>
      <c r="E17" s="36">
        <f t="shared" si="2"/>
        <v>502194.19999999995</v>
      </c>
      <c r="F17" s="36">
        <f t="shared" si="2"/>
        <v>555423.5</v>
      </c>
      <c r="G17" s="36">
        <f t="shared" si="2"/>
        <v>622664.75</v>
      </c>
      <c r="H17" s="36">
        <f t="shared" si="2"/>
        <v>551205.58</v>
      </c>
      <c r="I17" s="36">
        <f t="shared" si="2"/>
        <v>751685.7899999999</v>
      </c>
      <c r="J17" s="36">
        <f t="shared" si="2"/>
        <v>235706.06000000003</v>
      </c>
      <c r="K17" s="36">
        <f aca="true" t="shared" si="3" ref="K17:K24">SUM(B17:J17)</f>
        <v>5413888.949999999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292725.73</v>
      </c>
      <c r="C18" s="30">
        <f t="shared" si="4"/>
        <v>248964.74</v>
      </c>
      <c r="D18" s="30">
        <f t="shared" si="4"/>
        <v>415545.68</v>
      </c>
      <c r="E18" s="30">
        <f t="shared" si="4"/>
        <v>173281.55</v>
      </c>
      <c r="F18" s="30">
        <f t="shared" si="4"/>
        <v>247702.9</v>
      </c>
      <c r="G18" s="30">
        <f t="shared" si="4"/>
        <v>287302.99</v>
      </c>
      <c r="H18" s="30">
        <f t="shared" si="4"/>
        <v>277010.96</v>
      </c>
      <c r="I18" s="30">
        <f t="shared" si="4"/>
        <v>319289.13</v>
      </c>
      <c r="J18" s="30">
        <f t="shared" si="4"/>
        <v>79915.64</v>
      </c>
      <c r="K18" s="30">
        <f t="shared" si="3"/>
        <v>2341739.32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381044.69</v>
      </c>
      <c r="C19" s="30">
        <f t="shared" si="5"/>
        <v>402311.66</v>
      </c>
      <c r="D19" s="30">
        <f t="shared" si="5"/>
        <v>409799.97</v>
      </c>
      <c r="E19" s="30">
        <f t="shared" si="5"/>
        <v>317062.25</v>
      </c>
      <c r="F19" s="30">
        <f t="shared" si="5"/>
        <v>294233.2</v>
      </c>
      <c r="G19" s="30">
        <f t="shared" si="5"/>
        <v>332460.13</v>
      </c>
      <c r="H19" s="30">
        <f t="shared" si="5"/>
        <v>266548.61</v>
      </c>
      <c r="I19" s="30">
        <f t="shared" si="5"/>
        <v>409261.49</v>
      </c>
      <c r="J19" s="30">
        <f t="shared" si="5"/>
        <v>148937.99</v>
      </c>
      <c r="K19" s="30">
        <f t="shared" si="3"/>
        <v>2961659.99</v>
      </c>
      <c r="L19"/>
      <c r="M19"/>
      <c r="N19"/>
    </row>
    <row r="20" spans="1:14" ht="16.5" customHeight="1">
      <c r="A20" s="18" t="s">
        <v>28</v>
      </c>
      <c r="B20" s="30">
        <v>11815.16</v>
      </c>
      <c r="C20" s="30">
        <v>15850.03</v>
      </c>
      <c r="D20" s="30">
        <v>11586.49</v>
      </c>
      <c r="E20" s="30">
        <v>10509.17</v>
      </c>
      <c r="F20" s="30">
        <v>12146.17</v>
      </c>
      <c r="G20" s="30">
        <v>6791.01</v>
      </c>
      <c r="H20" s="30">
        <v>10869.71</v>
      </c>
      <c r="I20" s="30">
        <v>21793.94</v>
      </c>
      <c r="J20" s="30">
        <v>5511.2</v>
      </c>
      <c r="K20" s="30">
        <f t="shared" si="3"/>
        <v>106872.87999999999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-33985.6</v>
      </c>
      <c r="C27" s="30">
        <f t="shared" si="6"/>
        <v>-28912.4</v>
      </c>
      <c r="D27" s="30">
        <f t="shared" si="6"/>
        <v>-58343</v>
      </c>
      <c r="E27" s="30">
        <f t="shared" si="6"/>
        <v>-19505.2</v>
      </c>
      <c r="F27" s="30">
        <f t="shared" si="6"/>
        <v>-25115.2</v>
      </c>
      <c r="G27" s="30">
        <f t="shared" si="6"/>
        <v>-19918.8</v>
      </c>
      <c r="H27" s="30">
        <f t="shared" si="6"/>
        <v>-20055.2</v>
      </c>
      <c r="I27" s="30">
        <f t="shared" si="6"/>
        <v>-33374</v>
      </c>
      <c r="J27" s="30">
        <f t="shared" si="6"/>
        <v>-9415.869999999999</v>
      </c>
      <c r="K27" s="30">
        <f aca="true" t="shared" si="7" ref="K27:K35">SUM(B27:J27)</f>
        <v>-248625.27000000002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-33985.6</v>
      </c>
      <c r="C28" s="30">
        <f t="shared" si="8"/>
        <v>-28912.4</v>
      </c>
      <c r="D28" s="30">
        <f t="shared" si="8"/>
        <v>-39846.4</v>
      </c>
      <c r="E28" s="30">
        <f t="shared" si="8"/>
        <v>-19505.2</v>
      </c>
      <c r="F28" s="30">
        <f t="shared" si="8"/>
        <v>-25115.2</v>
      </c>
      <c r="G28" s="30">
        <f t="shared" si="8"/>
        <v>-19918.8</v>
      </c>
      <c r="H28" s="30">
        <f t="shared" si="8"/>
        <v>-20055.2</v>
      </c>
      <c r="I28" s="30">
        <f t="shared" si="8"/>
        <v>-33374</v>
      </c>
      <c r="J28" s="30">
        <f t="shared" si="8"/>
        <v>-4061.2</v>
      </c>
      <c r="K28" s="30">
        <f t="shared" si="7"/>
        <v>-224774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-33985.6</v>
      </c>
      <c r="C29" s="30">
        <f aca="true" t="shared" si="9" ref="C29:J29">-ROUND((C9)*$E$3,2)</f>
        <v>-28912.4</v>
      </c>
      <c r="D29" s="30">
        <f t="shared" si="9"/>
        <v>-39846.4</v>
      </c>
      <c r="E29" s="30">
        <f t="shared" si="9"/>
        <v>-19505.2</v>
      </c>
      <c r="F29" s="30">
        <f t="shared" si="9"/>
        <v>-25115.2</v>
      </c>
      <c r="G29" s="30">
        <f t="shared" si="9"/>
        <v>-19918.8</v>
      </c>
      <c r="H29" s="30">
        <f t="shared" si="9"/>
        <v>-20055.2</v>
      </c>
      <c r="I29" s="30">
        <f t="shared" si="9"/>
        <v>-33374</v>
      </c>
      <c r="J29" s="30">
        <f t="shared" si="9"/>
        <v>-4061.2</v>
      </c>
      <c r="K29" s="30">
        <f t="shared" si="7"/>
        <v>-224774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652941.21</v>
      </c>
      <c r="C47" s="27">
        <f aca="true" t="shared" si="11" ref="C47:J47">IF(C17+C27+C48&lt;0,0,C17+C27+C48)</f>
        <v>640896.4899999999</v>
      </c>
      <c r="D47" s="27">
        <f t="shared" si="11"/>
        <v>779930.3699999999</v>
      </c>
      <c r="E47" s="27">
        <f t="shared" si="11"/>
        <v>482688.99999999994</v>
      </c>
      <c r="F47" s="27">
        <f t="shared" si="11"/>
        <v>530308.3</v>
      </c>
      <c r="G47" s="27">
        <f t="shared" si="11"/>
        <v>602745.95</v>
      </c>
      <c r="H47" s="27">
        <f t="shared" si="11"/>
        <v>531150.38</v>
      </c>
      <c r="I47" s="27">
        <f t="shared" si="11"/>
        <v>718311.7899999999</v>
      </c>
      <c r="J47" s="27">
        <f t="shared" si="11"/>
        <v>226290.19000000003</v>
      </c>
      <c r="K47" s="20">
        <f>SUM(B47:J47)</f>
        <v>5165263.68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652941.21</v>
      </c>
      <c r="C53" s="10">
        <f t="shared" si="13"/>
        <v>640896.48</v>
      </c>
      <c r="D53" s="10">
        <f t="shared" si="13"/>
        <v>779930.36</v>
      </c>
      <c r="E53" s="10">
        <f t="shared" si="13"/>
        <v>482689</v>
      </c>
      <c r="F53" s="10">
        <f t="shared" si="13"/>
        <v>530308.31</v>
      </c>
      <c r="G53" s="10">
        <f t="shared" si="13"/>
        <v>602745.95</v>
      </c>
      <c r="H53" s="10">
        <f t="shared" si="13"/>
        <v>531150.38</v>
      </c>
      <c r="I53" s="10">
        <f>SUM(I54:I66)</f>
        <v>718311.78</v>
      </c>
      <c r="J53" s="10">
        <f t="shared" si="13"/>
        <v>226290.18</v>
      </c>
      <c r="K53" s="5">
        <f>SUM(K54:K66)</f>
        <v>5165263.6499999985</v>
      </c>
      <c r="L53" s="9"/>
    </row>
    <row r="54" spans="1:11" ht="16.5" customHeight="1">
      <c r="A54" s="7" t="s">
        <v>60</v>
      </c>
      <c r="B54" s="8">
        <v>570409.44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570409.44</v>
      </c>
    </row>
    <row r="55" spans="1:11" ht="16.5" customHeight="1">
      <c r="A55" s="7" t="s">
        <v>61</v>
      </c>
      <c r="B55" s="8">
        <v>82531.77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82531.77</v>
      </c>
    </row>
    <row r="56" spans="1:11" ht="16.5" customHeight="1">
      <c r="A56" s="7" t="s">
        <v>4</v>
      </c>
      <c r="B56" s="6">
        <v>0</v>
      </c>
      <c r="C56" s="8">
        <v>640896.48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640896.48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779930.36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779930.36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482689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482689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530308.31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530308.31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602745.95</v>
      </c>
      <c r="H60" s="6">
        <v>0</v>
      </c>
      <c r="I60" s="6">
        <v>0</v>
      </c>
      <c r="J60" s="6">
        <v>0</v>
      </c>
      <c r="K60" s="5">
        <f t="shared" si="14"/>
        <v>602745.95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531150.38</v>
      </c>
      <c r="I61" s="6">
        <v>0</v>
      </c>
      <c r="J61" s="6">
        <v>0</v>
      </c>
      <c r="K61" s="5">
        <f t="shared" si="14"/>
        <v>531150.38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238264.02</v>
      </c>
      <c r="J63" s="6">
        <v>0</v>
      </c>
      <c r="K63" s="5">
        <f t="shared" si="14"/>
        <v>238264.02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480047.76</v>
      </c>
      <c r="J64" s="6">
        <v>0</v>
      </c>
      <c r="K64" s="5">
        <f t="shared" si="14"/>
        <v>480047.76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226290.18</v>
      </c>
      <c r="K65" s="5">
        <f t="shared" si="14"/>
        <v>226290.18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2021-01-05T13:22:36Z</dcterms:modified>
  <cp:category/>
  <cp:version/>
  <cp:contentType/>
  <cp:contentStatus/>
</cp:coreProperties>
</file>