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<sst xmlns="http://schemas.openxmlformats.org/spreadsheetml/2006/main" count="74" uniqueCount="73">
  <si>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</si>
  <si>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</si>
  <si>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</si>
  <si>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</si>
  <si>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</si>
  <si>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</si>
  <si>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</si>
  <si>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</si>
  <si>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</si>
  <si>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</si>
  <si>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</si>
  <si>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</si>
  <si>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</si>
  <si>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</si>
  <si>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</si>
  <si>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</si>
  <si>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</si>
  <si>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</si>
  <si>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</si>
  <si>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</si>
  <si>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</si>
  <si>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</si>
  <si>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</si>
  <si>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</si>
  <si>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</si>
  <si>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</si>
  <si>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</si>
  <si>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</si>
  <si>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</si>
  <si>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</si>
  <si>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</si>
  <si>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</si>
  <si>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</si>
  <si>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</si>
  <si>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</si>
  <si>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</si>
  <si>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</si>
  <si>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</si>
  <si>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</si>
  <si>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</si>
  <si>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</si>
  <si>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</si>
  <si>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</si>
  <si>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</si>
  <si>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</si>
  <si>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</si>
  <si>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</si>
  <si>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</si>
  <si>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</si>
  <si>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</si>
  <si>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</si>
  <si>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</si>
  <si>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</si>
  <si>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</si>
  <si>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</si>
  <si>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</si>
  <si>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</si>
  <si>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</si>
  <si>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</si>
  <si>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</si>
  <si>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</si>
  <si>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</si>
  <si>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</si>
  <si>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</si>
  <si>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</si>
  <si>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</si>
  <si>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</si>
  <si>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</si>
  <si>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</si>
  <si>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</si>
  <si>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</si>
  <si>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</si>
  <si>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25/12/20 - VENCIMENTO 05/01/21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</si>
</sst>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36878</v>
      </c>
      <c r="C7" s="47">
        <f t="shared" si="0"/>
        <v>32136</v>
      </c>
      <c r="D7" s="47">
        <f t="shared" si="0"/>
        <v>45027</v>
      </c>
      <c r="E7" s="47">
        <f t="shared" si="0"/>
        <v>21350</v>
      </c>
      <c r="F7" s="47">
        <f t="shared" si="0"/>
        <v>31364</v>
      </c>
      <c r="G7" s="47">
        <f t="shared" si="0"/>
        <v>38046</v>
      </c>
      <c r="H7" s="47">
        <f t="shared" si="0"/>
        <v>43031</v>
      </c>
      <c r="I7" s="47">
        <f t="shared" si="0"/>
        <v>49474</v>
      </c>
      <c r="J7" s="47">
        <f t="shared" si="0"/>
        <v>10493</v>
      </c>
      <c r="K7" s="47">
        <f t="shared" si="0"/>
        <v>307799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4295</v>
      </c>
      <c r="C8" s="45">
        <f t="shared" si="1"/>
        <v>4501</v>
      </c>
      <c r="D8" s="45">
        <f t="shared" si="1"/>
        <v>5658</v>
      </c>
      <c r="E8" s="45">
        <f t="shared" si="1"/>
        <v>2745</v>
      </c>
      <c r="F8" s="45">
        <f t="shared" si="1"/>
        <v>3434</v>
      </c>
      <c r="G8" s="45">
        <f t="shared" si="1"/>
        <v>2988</v>
      </c>
      <c r="H8" s="45">
        <f t="shared" si="1"/>
        <v>3245</v>
      </c>
      <c r="I8" s="45">
        <f t="shared" si="1"/>
        <v>4266</v>
      </c>
      <c r="J8" s="45">
        <f t="shared" si="1"/>
        <v>562</v>
      </c>
      <c r="K8" s="38">
        <f>SUM(B8:J8)</f>
        <v>31694</v>
      </c>
      <c r="L8"/>
      <c r="M8"/>
      <c r="N8"/>
    </row>
    <row r="9" spans="1:14" ht="16.5" customHeight="1">
      <c r="A9" s="22" t="s">
        <v>35</v>
      </c>
      <c r="B9" s="45">
        <v>4288</v>
      </c>
      <c r="C9" s="45">
        <v>4500</v>
      </c>
      <c r="D9" s="45">
        <v>5658</v>
      </c>
      <c r="E9" s="45">
        <v>2738</v>
      </c>
      <c r="F9" s="45">
        <v>3431</v>
      </c>
      <c r="G9" s="45">
        <v>2987</v>
      </c>
      <c r="H9" s="45">
        <v>3245</v>
      </c>
      <c r="I9" s="45">
        <v>4260</v>
      </c>
      <c r="J9" s="45">
        <v>562</v>
      </c>
      <c r="K9" s="38">
        <f>SUM(B9:J9)</f>
        <v>31669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1</v>
      </c>
      <c r="D10" s="45">
        <v>0</v>
      </c>
      <c r="E10" s="45">
        <v>7</v>
      </c>
      <c r="F10" s="45">
        <v>3</v>
      </c>
      <c r="G10" s="45">
        <v>1</v>
      </c>
      <c r="H10" s="45">
        <v>0</v>
      </c>
      <c r="I10" s="45">
        <v>6</v>
      </c>
      <c r="J10" s="45">
        <v>0</v>
      </c>
      <c r="K10" s="38">
        <f>SUM(B10:J10)</f>
        <v>25</v>
      </c>
      <c r="L10"/>
      <c r="M10"/>
      <c r="N10"/>
    </row>
    <row r="11" spans="1:14" ht="16.5" customHeight="1">
      <c r="A11" s="44" t="s">
        <v>33</v>
      </c>
      <c r="B11" s="43">
        <v>32583</v>
      </c>
      <c r="C11" s="43">
        <v>27635</v>
      </c>
      <c r="D11" s="43">
        <v>39369</v>
      </c>
      <c r="E11" s="43">
        <v>18605</v>
      </c>
      <c r="F11" s="43">
        <v>27930</v>
      </c>
      <c r="G11" s="43">
        <v>35058</v>
      </c>
      <c r="H11" s="43">
        <v>39786</v>
      </c>
      <c r="I11" s="43">
        <v>45208</v>
      </c>
      <c r="J11" s="43">
        <v>9931</v>
      </c>
      <c r="K11" s="38">
        <f>SUM(B11:J11)</f>
        <v>276105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2.301712327033098</v>
      </c>
      <c r="C15" s="39">
        <v>2.615938309435154</v>
      </c>
      <c r="D15" s="39">
        <v>1.992749803888137</v>
      </c>
      <c r="E15" s="39">
        <v>2.821643561587989</v>
      </c>
      <c r="F15" s="39">
        <v>2.193222770385927</v>
      </c>
      <c r="G15" s="39">
        <v>2.100901833940022</v>
      </c>
      <c r="H15" s="39">
        <v>1.95761428728393</v>
      </c>
      <c r="I15" s="39">
        <v>2.290178668946246</v>
      </c>
      <c r="J15" s="39">
        <v>2.835887330531118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298032.39999999997</v>
      </c>
      <c r="C17" s="36">
        <f aca="true" t="shared" si="2" ref="C17:J17">C18+C19+C20+C21+C22+C23+C24</f>
        <v>327938.29</v>
      </c>
      <c r="D17" s="36">
        <f t="shared" si="2"/>
        <v>379212.01999999996</v>
      </c>
      <c r="E17" s="36">
        <f t="shared" si="2"/>
        <v>225731.51</v>
      </c>
      <c r="F17" s="36">
        <f t="shared" si="2"/>
        <v>271678.46</v>
      </c>
      <c r="G17" s="36">
        <f t="shared" si="2"/>
        <v>304919.45999999996</v>
      </c>
      <c r="H17" s="36">
        <f t="shared" si="2"/>
        <v>262403.66000000003</v>
      </c>
      <c r="I17" s="36">
        <f t="shared" si="2"/>
        <v>369480.11</v>
      </c>
      <c r="J17" s="36">
        <f t="shared" si="2"/>
        <v>109719.50999999998</v>
      </c>
      <c r="K17" s="36">
        <f aca="true" t="shared" si="3" ref="K17:K24">SUM(B17:J17)</f>
        <v>2549115.4199999995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123784.69</v>
      </c>
      <c r="C18" s="30">
        <f t="shared" si="4"/>
        <v>118408.31</v>
      </c>
      <c r="D18" s="30">
        <f t="shared" si="4"/>
        <v>183777.7</v>
      </c>
      <c r="E18" s="30">
        <f t="shared" si="4"/>
        <v>75865.09</v>
      </c>
      <c r="F18" s="30">
        <f t="shared" si="4"/>
        <v>117859.64</v>
      </c>
      <c r="G18" s="30">
        <f t="shared" si="4"/>
        <v>144555.78</v>
      </c>
      <c r="H18" s="30">
        <f t="shared" si="4"/>
        <v>130327.99</v>
      </c>
      <c r="I18" s="30">
        <f t="shared" si="4"/>
        <v>151256.86</v>
      </c>
      <c r="J18" s="30">
        <f t="shared" si="4"/>
        <v>36346.7</v>
      </c>
      <c r="K18" s="30">
        <f t="shared" si="3"/>
        <v>1082182.76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161132.06</v>
      </c>
      <c r="C19" s="30">
        <f t="shared" si="5"/>
        <v>191340.52</v>
      </c>
      <c r="D19" s="30">
        <f t="shared" si="5"/>
        <v>182445.28</v>
      </c>
      <c r="E19" s="30">
        <f t="shared" si="5"/>
        <v>138199.15</v>
      </c>
      <c r="F19" s="30">
        <f t="shared" si="5"/>
        <v>140632.81</v>
      </c>
      <c r="G19" s="30">
        <f t="shared" si="5"/>
        <v>159141.72</v>
      </c>
      <c r="H19" s="30">
        <f t="shared" si="5"/>
        <v>124803.95</v>
      </c>
      <c r="I19" s="30">
        <f t="shared" si="5"/>
        <v>195148.37</v>
      </c>
      <c r="J19" s="30">
        <f t="shared" si="5"/>
        <v>66728.45</v>
      </c>
      <c r="K19" s="30">
        <f t="shared" si="3"/>
        <v>1359572.3099999998</v>
      </c>
      <c r="L19"/>
      <c r="M19"/>
      <c r="N19"/>
    </row>
    <row r="20" spans="1:14" ht="16.5" customHeight="1">
      <c r="A20" s="18" t="s">
        <v>28</v>
      </c>
      <c r="B20" s="30">
        <v>11774.42</v>
      </c>
      <c r="C20" s="30">
        <v>15507</v>
      </c>
      <c r="D20" s="30">
        <v>11647.81</v>
      </c>
      <c r="E20" s="30">
        <v>10326.04</v>
      </c>
      <c r="F20" s="30">
        <v>11844.78</v>
      </c>
      <c r="G20" s="30">
        <v>6316.72</v>
      </c>
      <c r="H20" s="30">
        <v>10495.42</v>
      </c>
      <c r="I20" s="30">
        <v>21733.65</v>
      </c>
      <c r="J20" s="30">
        <v>5587.95</v>
      </c>
      <c r="K20" s="30">
        <f t="shared" si="3"/>
        <v>105233.79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-1205.38</v>
      </c>
      <c r="H23" s="30">
        <v>0</v>
      </c>
      <c r="I23" s="30">
        <v>0</v>
      </c>
      <c r="J23" s="30">
        <v>-284.82</v>
      </c>
      <c r="K23" s="30">
        <f t="shared" si="3"/>
        <v>-1490.2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-18867.2</v>
      </c>
      <c r="C27" s="30">
        <f t="shared" si="6"/>
        <v>-19800</v>
      </c>
      <c r="D27" s="30">
        <f t="shared" si="6"/>
        <v>-43391.8</v>
      </c>
      <c r="E27" s="30">
        <f t="shared" si="6"/>
        <v>-12047.2</v>
      </c>
      <c r="F27" s="30">
        <f t="shared" si="6"/>
        <v>-15096.4</v>
      </c>
      <c r="G27" s="30">
        <f t="shared" si="6"/>
        <v>-13142.8</v>
      </c>
      <c r="H27" s="30">
        <f t="shared" si="6"/>
        <v>-14278</v>
      </c>
      <c r="I27" s="30">
        <f t="shared" si="6"/>
        <v>-18744</v>
      </c>
      <c r="J27" s="30">
        <f t="shared" si="6"/>
        <v>-7827.47</v>
      </c>
      <c r="K27" s="30">
        <f aca="true" t="shared" si="7" ref="K27:K35">SUM(B27:J27)</f>
        <v>-163194.87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-18867.2</v>
      </c>
      <c r="C28" s="30">
        <f t="shared" si="8"/>
        <v>-19800</v>
      </c>
      <c r="D28" s="30">
        <f t="shared" si="8"/>
        <v>-24895.2</v>
      </c>
      <c r="E28" s="30">
        <f t="shared" si="8"/>
        <v>-12047.2</v>
      </c>
      <c r="F28" s="30">
        <f t="shared" si="8"/>
        <v>-15096.4</v>
      </c>
      <c r="G28" s="30">
        <f t="shared" si="8"/>
        <v>-13142.8</v>
      </c>
      <c r="H28" s="30">
        <f t="shared" si="8"/>
        <v>-14278</v>
      </c>
      <c r="I28" s="30">
        <f t="shared" si="8"/>
        <v>-18744</v>
      </c>
      <c r="J28" s="30">
        <f t="shared" si="8"/>
        <v>-2472.8</v>
      </c>
      <c r="K28" s="30">
        <f t="shared" si="7"/>
        <v>-139343.59999999998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-18867.2</v>
      </c>
      <c r="C29" s="30">
        <f aca="true" t="shared" si="9" ref="C29:J29">-ROUND((C9)*$E$3,2)</f>
        <v>-19800</v>
      </c>
      <c r="D29" s="30">
        <f t="shared" si="9"/>
        <v>-24895.2</v>
      </c>
      <c r="E29" s="30">
        <f t="shared" si="9"/>
        <v>-12047.2</v>
      </c>
      <c r="F29" s="30">
        <f t="shared" si="9"/>
        <v>-15096.4</v>
      </c>
      <c r="G29" s="30">
        <f t="shared" si="9"/>
        <v>-13142.8</v>
      </c>
      <c r="H29" s="30">
        <f t="shared" si="9"/>
        <v>-14278</v>
      </c>
      <c r="I29" s="30">
        <f t="shared" si="9"/>
        <v>-18744</v>
      </c>
      <c r="J29" s="30">
        <f t="shared" si="9"/>
        <v>-2472.8</v>
      </c>
      <c r="K29" s="30">
        <f t="shared" si="7"/>
        <v>-139343.59999999998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279165.19999999995</v>
      </c>
      <c r="C47" s="27">
        <f aca="true" t="shared" si="11" ref="C47:J47">IF(C17+C27+C48&lt;0,0,C17+C27+C48)</f>
        <v>308138.29</v>
      </c>
      <c r="D47" s="27">
        <f t="shared" si="11"/>
        <v>335820.22</v>
      </c>
      <c r="E47" s="27">
        <f t="shared" si="11"/>
        <v>213684.31</v>
      </c>
      <c r="F47" s="27">
        <f t="shared" si="11"/>
        <v>256582.06000000003</v>
      </c>
      <c r="G47" s="27">
        <f t="shared" si="11"/>
        <v>291776.66</v>
      </c>
      <c r="H47" s="27">
        <f t="shared" si="11"/>
        <v>248125.66000000003</v>
      </c>
      <c r="I47" s="27">
        <f t="shared" si="11"/>
        <v>350736.11</v>
      </c>
      <c r="J47" s="27">
        <f t="shared" si="11"/>
        <v>101892.03999999998</v>
      </c>
      <c r="K47" s="20">
        <f>SUM(B47:J47)</f>
        <v>2385920.55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279165.2</v>
      </c>
      <c r="C53" s="10">
        <f t="shared" si="13"/>
        <v>308138.28</v>
      </c>
      <c r="D53" s="10">
        <f t="shared" si="13"/>
        <v>335820.22</v>
      </c>
      <c r="E53" s="10">
        <f t="shared" si="13"/>
        <v>213684.31</v>
      </c>
      <c r="F53" s="10">
        <f t="shared" si="13"/>
        <v>256582.05</v>
      </c>
      <c r="G53" s="10">
        <f t="shared" si="13"/>
        <v>291776.66</v>
      </c>
      <c r="H53" s="10">
        <f t="shared" si="13"/>
        <v>248125.66</v>
      </c>
      <c r="I53" s="10">
        <f>SUM(I54:I66)</f>
        <v>350736.12</v>
      </c>
      <c r="J53" s="10">
        <f t="shared" si="13"/>
        <v>101892.04</v>
      </c>
      <c r="K53" s="5">
        <f>SUM(K54:K66)</f>
        <v>2385920.54</v>
      </c>
      <c r="L53" s="9"/>
    </row>
    <row r="54" spans="1:11" ht="16.5" customHeight="1">
      <c r="A54" s="7" t="s">
        <v>60</v>
      </c>
      <c r="B54" s="8">
        <v>243850.8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243850.8</v>
      </c>
    </row>
    <row r="55" spans="1:11" ht="16.5" customHeight="1">
      <c r="A55" s="7" t="s">
        <v>61</v>
      </c>
      <c r="B55" s="8">
        <v>35314.4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35314.4</v>
      </c>
    </row>
    <row r="56" spans="1:11" ht="16.5" customHeight="1">
      <c r="A56" s="7" t="s">
        <v>4</v>
      </c>
      <c r="B56" s="6">
        <v>0</v>
      </c>
      <c r="C56" s="8">
        <v>308138.28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308138.28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335820.22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335820.22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213684.31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213684.31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256582.05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256582.05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291776.66</v>
      </c>
      <c r="H60" s="6">
        <v>0</v>
      </c>
      <c r="I60" s="6">
        <v>0</v>
      </c>
      <c r="J60" s="6">
        <v>0</v>
      </c>
      <c r="K60" s="5">
        <f t="shared" si="14"/>
        <v>291776.66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248125.66</v>
      </c>
      <c r="I61" s="6">
        <v>0</v>
      </c>
      <c r="J61" s="6">
        <v>0</v>
      </c>
      <c r="K61" s="5">
        <f t="shared" si="14"/>
        <v>248125.66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111463.94</v>
      </c>
      <c r="J63" s="6">
        <v>0</v>
      </c>
      <c r="K63" s="5">
        <f t="shared" si="14"/>
        <v>111463.94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239272.18</v>
      </c>
      <c r="J64" s="6">
        <v>0</v>
      </c>
      <c r="K64" s="5">
        <f t="shared" si="14"/>
        <v>239272.18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101892.04</v>
      </c>
      <c r="K65" s="5">
        <f t="shared" si="14"/>
        <v>101892.04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2021-01-05T13:22:15Z</dcterms:modified>
  <cp:category/>
  <cp:version/>
  <cp:contentType/>
  <cp:contentStatus/>
</cp:coreProperties>
</file>