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<sst xmlns="http://schemas.openxmlformats.org/spreadsheetml/2006/main" count="74" uniqueCount="73">
  <si>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</si>
  <si>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</si>
  <si>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</si>
  <si>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</si>
  <si>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</si>
  <si>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</si>
  <si>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</si>
  <si>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</si>
  <si>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</si>
  <si>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</si>
  <si>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</si>
  <si>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</si>
  <si>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</si>
  <si>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</si>
  <si>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</si>
  <si>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</si>
  <si>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</si>
  <si>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</si>
  <si>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</si>
  <si>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</si>
  <si>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</si>
  <si>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</si>
  <si>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</si>
  <si>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</si>
  <si>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</si>
  <si>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</si>
  <si>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</si>
  <si>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</si>
  <si>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</si>
  <si>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</si>
  <si>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</si>
  <si>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</si>
  <si>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</si>
  <si>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</si>
  <si>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</si>
  <si>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</si>
  <si>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</si>
  <si>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</si>
  <si>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</si>
  <si>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</si>
  <si>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</si>
  <si>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</si>
  <si>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</si>
  <si>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</si>
  <si>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</si>
  <si>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</si>
  <si>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</si>
  <si>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</si>
  <si>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</si>
  <si>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</si>
  <si>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</si>
  <si>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</si>
  <si>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</si>
  <si>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</si>
  <si>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</si>
  <si>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</si>
  <si>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</si>
  <si>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</si>
  <si>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</si>
  <si>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</si>
  <si>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</si>
  <si>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</si>
  <si>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</si>
  <si>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</si>
  <si>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</si>
  <si>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</si>
  <si>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</si>
  <si>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</si>
  <si>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</si>
  <si>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</si>
  <si>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</si>
  <si>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</si>
  <si>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23/12/20 - VENCIMENTO 04/01/21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</si>
</sst>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236291</v>
      </c>
      <c r="C7" s="47">
        <f t="shared" si="0"/>
        <v>200744</v>
      </c>
      <c r="D7" s="47">
        <f t="shared" si="0"/>
        <v>265027</v>
      </c>
      <c r="E7" s="47">
        <f t="shared" si="0"/>
        <v>131182</v>
      </c>
      <c r="F7" s="47">
        <f t="shared" si="0"/>
        <v>167541</v>
      </c>
      <c r="G7" s="47">
        <f t="shared" si="0"/>
        <v>190293</v>
      </c>
      <c r="H7" s="47">
        <f t="shared" si="0"/>
        <v>220677</v>
      </c>
      <c r="I7" s="47">
        <f t="shared" si="0"/>
        <v>266822</v>
      </c>
      <c r="J7" s="47">
        <f t="shared" si="0"/>
        <v>76515</v>
      </c>
      <c r="K7" s="47">
        <f t="shared" si="0"/>
        <v>1755092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19832</v>
      </c>
      <c r="C8" s="45">
        <f t="shared" si="1"/>
        <v>19605</v>
      </c>
      <c r="D8" s="45">
        <f t="shared" si="1"/>
        <v>24316</v>
      </c>
      <c r="E8" s="45">
        <f t="shared" si="1"/>
        <v>11393</v>
      </c>
      <c r="F8" s="45">
        <f t="shared" si="1"/>
        <v>13958</v>
      </c>
      <c r="G8" s="45">
        <f t="shared" si="1"/>
        <v>10143</v>
      </c>
      <c r="H8" s="45">
        <f t="shared" si="1"/>
        <v>9602</v>
      </c>
      <c r="I8" s="45">
        <f t="shared" si="1"/>
        <v>19273</v>
      </c>
      <c r="J8" s="45">
        <f t="shared" si="1"/>
        <v>3068</v>
      </c>
      <c r="K8" s="38">
        <f>SUM(B8:J8)</f>
        <v>131190</v>
      </c>
      <c r="L8"/>
      <c r="M8"/>
      <c r="N8"/>
    </row>
    <row r="9" spans="1:14" ht="16.5" customHeight="1">
      <c r="A9" s="22" t="s">
        <v>35</v>
      </c>
      <c r="B9" s="45">
        <v>19814</v>
      </c>
      <c r="C9" s="45">
        <v>19603</v>
      </c>
      <c r="D9" s="45">
        <v>24310</v>
      </c>
      <c r="E9" s="45">
        <v>11360</v>
      </c>
      <c r="F9" s="45">
        <v>13946</v>
      </c>
      <c r="G9" s="45">
        <v>10139</v>
      </c>
      <c r="H9" s="45">
        <v>9602</v>
      </c>
      <c r="I9" s="45">
        <v>19245</v>
      </c>
      <c r="J9" s="45">
        <v>3068</v>
      </c>
      <c r="K9" s="38">
        <f>SUM(B9:J9)</f>
        <v>131087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2</v>
      </c>
      <c r="D10" s="45">
        <v>6</v>
      </c>
      <c r="E10" s="45">
        <v>33</v>
      </c>
      <c r="F10" s="45">
        <v>12</v>
      </c>
      <c r="G10" s="45">
        <v>4</v>
      </c>
      <c r="H10" s="45">
        <v>0</v>
      </c>
      <c r="I10" s="45">
        <v>28</v>
      </c>
      <c r="J10" s="45">
        <v>0</v>
      </c>
      <c r="K10" s="38">
        <f>SUM(B10:J10)</f>
        <v>103</v>
      </c>
      <c r="L10"/>
      <c r="M10"/>
      <c r="N10"/>
    </row>
    <row r="11" spans="1:14" ht="16.5" customHeight="1">
      <c r="A11" s="44" t="s">
        <v>33</v>
      </c>
      <c r="B11" s="43">
        <v>216459</v>
      </c>
      <c r="C11" s="43">
        <v>181139</v>
      </c>
      <c r="D11" s="43">
        <v>240711</v>
      </c>
      <c r="E11" s="43">
        <v>119789</v>
      </c>
      <c r="F11" s="43">
        <v>153583</v>
      </c>
      <c r="G11" s="43">
        <v>180150</v>
      </c>
      <c r="H11" s="43">
        <v>211075</v>
      </c>
      <c r="I11" s="43">
        <v>247549</v>
      </c>
      <c r="J11" s="43">
        <v>73447</v>
      </c>
      <c r="K11" s="38">
        <f>SUM(B11:J11)</f>
        <v>1623902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1.357332402770809</v>
      </c>
      <c r="C15" s="39">
        <v>1.482209807781625</v>
      </c>
      <c r="D15" s="39">
        <v>1.184733544800447</v>
      </c>
      <c r="E15" s="39">
        <v>1.619599569210808</v>
      </c>
      <c r="F15" s="39">
        <v>1.318005202971397</v>
      </c>
      <c r="G15" s="39">
        <v>1.263666025110566</v>
      </c>
      <c r="H15" s="39">
        <v>1.211595964675411</v>
      </c>
      <c r="I15" s="39">
        <v>1.344719284939342</v>
      </c>
      <c r="J15" s="39">
        <v>1.555455599642163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1106106.5</v>
      </c>
      <c r="C17" s="36">
        <f aca="true" t="shared" si="2" ref="C17:J17">C18+C19+C20+C21+C22+C23+C24</f>
        <v>1121431.47</v>
      </c>
      <c r="D17" s="36">
        <f t="shared" si="2"/>
        <v>1301992.7399999998</v>
      </c>
      <c r="E17" s="36">
        <f t="shared" si="2"/>
        <v>774799.1</v>
      </c>
      <c r="F17" s="36">
        <f t="shared" si="2"/>
        <v>852839.1099999999</v>
      </c>
      <c r="G17" s="36">
        <f t="shared" si="2"/>
        <v>924392.9600000001</v>
      </c>
      <c r="H17" s="36">
        <f t="shared" si="2"/>
        <v>826579.0599999999</v>
      </c>
      <c r="I17" s="36">
        <f t="shared" si="2"/>
        <v>1138412.97</v>
      </c>
      <c r="J17" s="36">
        <f t="shared" si="2"/>
        <v>423901.66</v>
      </c>
      <c r="K17" s="36">
        <f aca="true" t="shared" si="3" ref="K17:K24">SUM(B17:J17)</f>
        <v>8470455.569999998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793134.37</v>
      </c>
      <c r="C18" s="30">
        <f t="shared" si="4"/>
        <v>739661.34</v>
      </c>
      <c r="D18" s="30">
        <f t="shared" si="4"/>
        <v>1081707.7</v>
      </c>
      <c r="E18" s="30">
        <f t="shared" si="4"/>
        <v>466142.12</v>
      </c>
      <c r="F18" s="30">
        <f t="shared" si="4"/>
        <v>629585.57</v>
      </c>
      <c r="G18" s="30">
        <f t="shared" si="4"/>
        <v>723018.25</v>
      </c>
      <c r="H18" s="30">
        <f t="shared" si="4"/>
        <v>668364.43</v>
      </c>
      <c r="I18" s="30">
        <f t="shared" si="4"/>
        <v>815754.9</v>
      </c>
      <c r="J18" s="30">
        <f t="shared" si="4"/>
        <v>265040.31</v>
      </c>
      <c r="K18" s="30">
        <f t="shared" si="3"/>
        <v>6182408.989999999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283412.61</v>
      </c>
      <c r="C19" s="30">
        <f t="shared" si="5"/>
        <v>356671.95</v>
      </c>
      <c r="D19" s="30">
        <f t="shared" si="5"/>
        <v>199827.7</v>
      </c>
      <c r="E19" s="30">
        <f t="shared" si="5"/>
        <v>288821.46</v>
      </c>
      <c r="F19" s="30">
        <f t="shared" si="5"/>
        <v>200211.49</v>
      </c>
      <c r="G19" s="30">
        <f t="shared" si="5"/>
        <v>190635.35</v>
      </c>
      <c r="H19" s="30">
        <f t="shared" si="5"/>
        <v>141423.22</v>
      </c>
      <c r="I19" s="30">
        <f t="shared" si="5"/>
        <v>281206.45</v>
      </c>
      <c r="J19" s="30">
        <f t="shared" si="5"/>
        <v>147218.12</v>
      </c>
      <c r="K19" s="30">
        <f t="shared" si="3"/>
        <v>2089428.35</v>
      </c>
      <c r="L19"/>
      <c r="M19"/>
      <c r="N19"/>
    </row>
    <row r="20" spans="1:14" ht="16.5" customHeight="1">
      <c r="A20" s="18" t="s">
        <v>28</v>
      </c>
      <c r="B20" s="30">
        <v>28536.59</v>
      </c>
      <c r="C20" s="30">
        <v>22415.72</v>
      </c>
      <c r="D20" s="30">
        <v>19814.45</v>
      </c>
      <c r="E20" s="30">
        <v>19064.59</v>
      </c>
      <c r="F20" s="30">
        <v>21700.82</v>
      </c>
      <c r="G20" s="30">
        <v>15067.06</v>
      </c>
      <c r="H20" s="30">
        <v>20220.53</v>
      </c>
      <c r="I20" s="30">
        <v>40110.39</v>
      </c>
      <c r="J20" s="30">
        <v>10302</v>
      </c>
      <c r="K20" s="30">
        <f t="shared" si="3"/>
        <v>197232.14999999997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-698.34</v>
      </c>
      <c r="E23" s="30">
        <v>-570.3</v>
      </c>
      <c r="F23" s="30">
        <v>0</v>
      </c>
      <c r="G23" s="30">
        <v>-438.32</v>
      </c>
      <c r="H23" s="30">
        <v>-205.42</v>
      </c>
      <c r="I23" s="30">
        <v>0</v>
      </c>
      <c r="J23" s="30">
        <v>0</v>
      </c>
      <c r="K23" s="30">
        <f t="shared" si="3"/>
        <v>-2230.68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-136347.58000000002</v>
      </c>
      <c r="C27" s="30">
        <f t="shared" si="6"/>
        <v>-91931.25</v>
      </c>
      <c r="D27" s="30">
        <f t="shared" si="6"/>
        <v>-141404.04</v>
      </c>
      <c r="E27" s="30">
        <f t="shared" si="6"/>
        <v>-103856.01999999999</v>
      </c>
      <c r="F27" s="30">
        <f t="shared" si="6"/>
        <v>-61362.4</v>
      </c>
      <c r="G27" s="30">
        <f t="shared" si="6"/>
        <v>-107639.36</v>
      </c>
      <c r="H27" s="30">
        <f t="shared" si="6"/>
        <v>-54948.310000000005</v>
      </c>
      <c r="I27" s="30">
        <f t="shared" si="6"/>
        <v>-104496.36</v>
      </c>
      <c r="J27" s="30">
        <f t="shared" si="6"/>
        <v>-24967.910000000003</v>
      </c>
      <c r="K27" s="30">
        <f aca="true" t="shared" si="7" ref="K27:K35">SUM(B27:J27)</f>
        <v>-826953.2300000001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-136347.58000000002</v>
      </c>
      <c r="C28" s="30">
        <f t="shared" si="8"/>
        <v>-91931.25</v>
      </c>
      <c r="D28" s="30">
        <f t="shared" si="8"/>
        <v>-122907.44</v>
      </c>
      <c r="E28" s="30">
        <f t="shared" si="8"/>
        <v>-103856.01999999999</v>
      </c>
      <c r="F28" s="30">
        <f t="shared" si="8"/>
        <v>-61362.4</v>
      </c>
      <c r="G28" s="30">
        <f t="shared" si="8"/>
        <v>-107639.36</v>
      </c>
      <c r="H28" s="30">
        <f t="shared" si="8"/>
        <v>-54948.310000000005</v>
      </c>
      <c r="I28" s="30">
        <f t="shared" si="8"/>
        <v>-104496.36</v>
      </c>
      <c r="J28" s="30">
        <f t="shared" si="8"/>
        <v>-19613.24</v>
      </c>
      <c r="K28" s="30">
        <f t="shared" si="7"/>
        <v>-803101.9600000001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-87181.6</v>
      </c>
      <c r="C29" s="30">
        <f aca="true" t="shared" si="9" ref="C29:J29">-ROUND((C9)*$E$3,2)</f>
        <v>-86253.2</v>
      </c>
      <c r="D29" s="30">
        <f t="shared" si="9"/>
        <v>-106964</v>
      </c>
      <c r="E29" s="30">
        <f t="shared" si="9"/>
        <v>-49984</v>
      </c>
      <c r="F29" s="30">
        <f t="shared" si="9"/>
        <v>-61362.4</v>
      </c>
      <c r="G29" s="30">
        <f t="shared" si="9"/>
        <v>-44611.6</v>
      </c>
      <c r="H29" s="30">
        <f t="shared" si="9"/>
        <v>-42248.8</v>
      </c>
      <c r="I29" s="30">
        <f t="shared" si="9"/>
        <v>-84678</v>
      </c>
      <c r="J29" s="30">
        <f t="shared" si="9"/>
        <v>-13499.2</v>
      </c>
      <c r="K29" s="30">
        <f t="shared" si="7"/>
        <v>-576782.7999999999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0</v>
      </c>
      <c r="D31" s="30">
        <v>-30.8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-184.8</v>
      </c>
      <c r="L31"/>
      <c r="M31"/>
      <c r="N31"/>
    </row>
    <row r="32" spans="1:14" ht="16.5" customHeight="1">
      <c r="A32" s="25" t="s">
        <v>21</v>
      </c>
      <c r="B32" s="30">
        <v>-49011.98</v>
      </c>
      <c r="C32" s="30">
        <v>-5678.05</v>
      </c>
      <c r="D32" s="30">
        <v>-15912.64</v>
      </c>
      <c r="E32" s="30">
        <v>-53872.02</v>
      </c>
      <c r="F32" s="26">
        <v>0</v>
      </c>
      <c r="G32" s="30">
        <v>-63027.76</v>
      </c>
      <c r="H32" s="30">
        <v>-12699.51</v>
      </c>
      <c r="I32" s="30">
        <v>-19818.36</v>
      </c>
      <c r="J32" s="30">
        <v>-6114.04</v>
      </c>
      <c r="K32" s="30">
        <f t="shared" si="7"/>
        <v>-226134.36000000002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969758.9199999999</v>
      </c>
      <c r="C47" s="27">
        <f aca="true" t="shared" si="11" ref="C47:J47">IF(C17+C27+C48&lt;0,0,C17+C27+C48)</f>
        <v>1029500.22</v>
      </c>
      <c r="D47" s="27">
        <f t="shared" si="11"/>
        <v>1160588.6999999997</v>
      </c>
      <c r="E47" s="27">
        <f t="shared" si="11"/>
        <v>670943.08</v>
      </c>
      <c r="F47" s="27">
        <f t="shared" si="11"/>
        <v>791476.7099999998</v>
      </c>
      <c r="G47" s="27">
        <f t="shared" si="11"/>
        <v>816753.6000000001</v>
      </c>
      <c r="H47" s="27">
        <f t="shared" si="11"/>
        <v>771630.7499999999</v>
      </c>
      <c r="I47" s="27">
        <f t="shared" si="11"/>
        <v>1033916.61</v>
      </c>
      <c r="J47" s="27">
        <f t="shared" si="11"/>
        <v>398933.75</v>
      </c>
      <c r="K47" s="20">
        <f>SUM(B47:J47)</f>
        <v>7643502.340000001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969758.92</v>
      </c>
      <c r="C53" s="10">
        <f t="shared" si="13"/>
        <v>1029500.23</v>
      </c>
      <c r="D53" s="10">
        <f t="shared" si="13"/>
        <v>1160588.71</v>
      </c>
      <c r="E53" s="10">
        <f t="shared" si="13"/>
        <v>670943.08</v>
      </c>
      <c r="F53" s="10">
        <f t="shared" si="13"/>
        <v>791476.71</v>
      </c>
      <c r="G53" s="10">
        <f t="shared" si="13"/>
        <v>816753.6</v>
      </c>
      <c r="H53" s="10">
        <f t="shared" si="13"/>
        <v>771630.75</v>
      </c>
      <c r="I53" s="10">
        <f>SUM(I54:I66)</f>
        <v>1033916.6099999999</v>
      </c>
      <c r="J53" s="10">
        <f t="shared" si="13"/>
        <v>398933.75</v>
      </c>
      <c r="K53" s="5">
        <f>SUM(K54:K66)</f>
        <v>7643502.36</v>
      </c>
      <c r="L53" s="9"/>
    </row>
    <row r="54" spans="1:11" ht="16.5" customHeight="1">
      <c r="A54" s="7" t="s">
        <v>60</v>
      </c>
      <c r="B54" s="8">
        <v>846502.56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846502.56</v>
      </c>
    </row>
    <row r="55" spans="1:11" ht="16.5" customHeight="1">
      <c r="A55" s="7" t="s">
        <v>61</v>
      </c>
      <c r="B55" s="8">
        <v>123256.36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123256.36</v>
      </c>
    </row>
    <row r="56" spans="1:11" ht="16.5" customHeight="1">
      <c r="A56" s="7" t="s">
        <v>4</v>
      </c>
      <c r="B56" s="6">
        <v>0</v>
      </c>
      <c r="C56" s="8">
        <v>1029500.23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1029500.23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1160588.71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1160588.71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670943.08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670943.08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791476.71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791476.71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816753.6</v>
      </c>
      <c r="H60" s="6">
        <v>0</v>
      </c>
      <c r="I60" s="6">
        <v>0</v>
      </c>
      <c r="J60" s="6">
        <v>0</v>
      </c>
      <c r="K60" s="5">
        <f t="shared" si="14"/>
        <v>816753.6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771630.75</v>
      </c>
      <c r="I61" s="6">
        <v>0</v>
      </c>
      <c r="J61" s="6">
        <v>0</v>
      </c>
      <c r="K61" s="5">
        <f t="shared" si="14"/>
        <v>771630.75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371796.41</v>
      </c>
      <c r="J63" s="6">
        <v>0</v>
      </c>
      <c r="K63" s="5">
        <f t="shared" si="14"/>
        <v>371796.41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662120.2</v>
      </c>
      <c r="J64" s="6">
        <v>0</v>
      </c>
      <c r="K64" s="5">
        <f t="shared" si="14"/>
        <v>662120.2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398933.75</v>
      </c>
      <c r="K65" s="5">
        <f t="shared" si="14"/>
        <v>398933.75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2020-12-30T17:58:42Z</dcterms:modified>
  <cp:category/>
  <cp:version/>
  <cp:contentType/>
  <cp:contentStatus/>
</cp:coreProperties>
</file>