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<sst xmlns="http://schemas.openxmlformats.org/spreadsheetml/2006/main" count="75" uniqueCount="74">
  <si>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</si>
  <si>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</si>
  <si>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</si>
  <si>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</si>
  <si>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</si>
  <si>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</si>
  <si>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</si>
  <si>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</si>
  <si>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</si>
  <si>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</si>
  <si>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</si>
  <si>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</si>
  <si>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</si>
  <si>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</si>
  <si>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</si>
  <si>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</si>
  <si>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</si>
  <si>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</si>
  <si>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</si>
  <si>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</si>
  <si>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</si>
  <si>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</si>
  <si>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</si>
  <si>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</si>
  <si>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</si>
  <si>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</si>
  <si>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</si>
  <si>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</si>
  <si>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</si>
  <si>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</si>
  <si>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</si>
  <si>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</si>
  <si>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</si>
  <si>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</si>
  <si>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</si>
  <si>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</si>
  <si>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</si>
  <si>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</si>
  <si>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</si>
  <si>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</si>
  <si>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</si>
  <si>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</si>
  <si>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</si>
  <si>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</si>
  <si>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</si>
  <si>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</si>
  <si>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</si>
  <si>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</si>
  <si>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</si>
  <si>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</si>
  <si>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</si>
  <si>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</si>
  <si>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</si>
  <si>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</si>
  <si>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</si>
  <si>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</si>
  <si>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</si>
  <si>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</si>
  <si>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</si>
  <si>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</si>
  <si>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</si>
  <si>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</si>
  <si>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</si>
  <si>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</si>
  <si>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</si>
  <si>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</si>
  <si>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</si>
  <si>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</si>
  <si>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</si>
  <si>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</si>
  <si>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</si>
  <si>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21/12/20 - VENCIMENTO 29/12/20</t>
  </si>
  <si>
    <t>5.3. Revisão de Remuneração pelo Transporte Coletivo ¹</t>
  </si>
  <si>
    <t xml:space="preserve">¹ Revisões de acordo com as portarias SMT.GAB 081 e 087/20, período de 01 a 30/11/20; revisão de passageiros e fator de transição, período de 01 a 30/11/20. Total de 61.269 passageiros.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</si>
</sst>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32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50</v>
      </c>
      <c r="B4" s="60" t="s">
        <v>49</v>
      </c>
      <c r="C4" s="61"/>
      <c r="D4" s="61"/>
      <c r="E4" s="61"/>
      <c r="F4" s="61"/>
      <c r="G4" s="61"/>
      <c r="H4" s="61"/>
      <c r="I4" s="61"/>
      <c r="J4" s="61"/>
      <c r="K4" s="59" t="s">
        <v>48</v>
      </c>
    </row>
    <row r="5" spans="1:11" ht="43.5" customHeight="1">
      <c r="A5" s="59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9"/>
    </row>
    <row r="6" spans="1:11" ht="18.75" customHeight="1">
      <c r="A6" s="59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9"/>
    </row>
    <row r="7" spans="1:14" ht="16.5" customHeight="1">
      <c r="A7" s="13" t="s">
        <v>36</v>
      </c>
      <c r="B7" s="47">
        <f aca="true" t="shared" si="0" ref="B7:K7">B8+B11</f>
        <v>240155</v>
      </c>
      <c r="C7" s="47">
        <f t="shared" si="0"/>
        <v>201718</v>
      </c>
      <c r="D7" s="47">
        <f t="shared" si="0"/>
        <v>268996</v>
      </c>
      <c r="E7" s="47">
        <f t="shared" si="0"/>
        <v>139401</v>
      </c>
      <c r="F7" s="47">
        <f t="shared" si="0"/>
        <v>165422</v>
      </c>
      <c r="G7" s="47">
        <f t="shared" si="0"/>
        <v>177154</v>
      </c>
      <c r="H7" s="47">
        <f t="shared" si="0"/>
        <v>201694</v>
      </c>
      <c r="I7" s="47">
        <f t="shared" si="0"/>
        <v>272999</v>
      </c>
      <c r="J7" s="47">
        <f t="shared" si="0"/>
        <v>80283</v>
      </c>
      <c r="K7" s="47">
        <f t="shared" si="0"/>
        <v>1747822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20286</v>
      </c>
      <c r="C8" s="45">
        <f t="shared" si="1"/>
        <v>19467</v>
      </c>
      <c r="D8" s="45">
        <f t="shared" si="1"/>
        <v>23951</v>
      </c>
      <c r="E8" s="45">
        <f t="shared" si="1"/>
        <v>11872</v>
      </c>
      <c r="F8" s="45">
        <f t="shared" si="1"/>
        <v>14037</v>
      </c>
      <c r="G8" s="45">
        <f t="shared" si="1"/>
        <v>9651</v>
      </c>
      <c r="H8" s="45">
        <f t="shared" si="1"/>
        <v>9056</v>
      </c>
      <c r="I8" s="45">
        <f t="shared" si="1"/>
        <v>20042</v>
      </c>
      <c r="J8" s="45">
        <f t="shared" si="1"/>
        <v>3252</v>
      </c>
      <c r="K8" s="38">
        <f>SUM(B8:J8)</f>
        <v>131614</v>
      </c>
      <c r="L8"/>
      <c r="M8"/>
      <c r="N8"/>
    </row>
    <row r="9" spans="1:14" ht="16.5" customHeight="1">
      <c r="A9" s="22" t="s">
        <v>34</v>
      </c>
      <c r="B9" s="45">
        <v>20267</v>
      </c>
      <c r="C9" s="45">
        <v>19463</v>
      </c>
      <c r="D9" s="45">
        <v>23944</v>
      </c>
      <c r="E9" s="45">
        <v>11834</v>
      </c>
      <c r="F9" s="45">
        <v>14024</v>
      </c>
      <c r="G9" s="45">
        <v>9650</v>
      </c>
      <c r="H9" s="45">
        <v>9056</v>
      </c>
      <c r="I9" s="45">
        <v>20009</v>
      </c>
      <c r="J9" s="45">
        <v>3252</v>
      </c>
      <c r="K9" s="38">
        <f>SUM(B9:J9)</f>
        <v>131499</v>
      </c>
      <c r="L9"/>
      <c r="M9"/>
      <c r="N9"/>
    </row>
    <row r="10" spans="1:14" ht="16.5" customHeight="1">
      <c r="A10" s="22" t="s">
        <v>33</v>
      </c>
      <c r="B10" s="45">
        <v>19</v>
      </c>
      <c r="C10" s="45">
        <v>4</v>
      </c>
      <c r="D10" s="45">
        <v>7</v>
      </c>
      <c r="E10" s="45">
        <v>38</v>
      </c>
      <c r="F10" s="45">
        <v>13</v>
      </c>
      <c r="G10" s="45">
        <v>1</v>
      </c>
      <c r="H10" s="45">
        <v>0</v>
      </c>
      <c r="I10" s="45">
        <v>33</v>
      </c>
      <c r="J10" s="45">
        <v>0</v>
      </c>
      <c r="K10" s="38">
        <f>SUM(B10:J10)</f>
        <v>115</v>
      </c>
      <c r="L10"/>
      <c r="M10"/>
      <c r="N10"/>
    </row>
    <row r="11" spans="1:14" ht="16.5" customHeight="1">
      <c r="A11" s="44" t="s">
        <v>32</v>
      </c>
      <c r="B11" s="43">
        <v>219869</v>
      </c>
      <c r="C11" s="43">
        <v>182251</v>
      </c>
      <c r="D11" s="43">
        <v>245045</v>
      </c>
      <c r="E11" s="43">
        <v>127529</v>
      </c>
      <c r="F11" s="43">
        <v>151385</v>
      </c>
      <c r="G11" s="43">
        <v>167503</v>
      </c>
      <c r="H11" s="43">
        <v>192638</v>
      </c>
      <c r="I11" s="43">
        <v>252957</v>
      </c>
      <c r="J11" s="43">
        <v>77031</v>
      </c>
      <c r="K11" s="38">
        <f>SUM(B11:J11)</f>
        <v>1616208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1.341543250013078</v>
      </c>
      <c r="C15" s="39">
        <v>1.476062282241711</v>
      </c>
      <c r="D15" s="39">
        <v>1.179459393494271</v>
      </c>
      <c r="E15" s="39">
        <v>1.53598141049604</v>
      </c>
      <c r="F15" s="39">
        <v>1.331717364833339</v>
      </c>
      <c r="G15" s="39">
        <v>1.304184233446775</v>
      </c>
      <c r="H15" s="39">
        <v>1.302817080367021</v>
      </c>
      <c r="I15" s="39">
        <v>1.317466299192183</v>
      </c>
      <c r="J15" s="39">
        <v>1.499318691936821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1111193.69</v>
      </c>
      <c r="C17" s="36">
        <f aca="true" t="shared" si="2" ref="C17:J17">C18+C19+C20+C21+C22+C23+C24</f>
        <v>1121900.39</v>
      </c>
      <c r="D17" s="36">
        <f t="shared" si="2"/>
        <v>1315471.95</v>
      </c>
      <c r="E17" s="36">
        <f t="shared" si="2"/>
        <v>781412.84</v>
      </c>
      <c r="F17" s="36">
        <f t="shared" si="2"/>
        <v>850679.17</v>
      </c>
      <c r="G17" s="36">
        <f t="shared" si="2"/>
        <v>886932.6</v>
      </c>
      <c r="H17" s="36">
        <f t="shared" si="2"/>
        <v>812516.5099999998</v>
      </c>
      <c r="I17" s="36">
        <f t="shared" si="2"/>
        <v>1141045.2299999997</v>
      </c>
      <c r="J17" s="36">
        <f t="shared" si="2"/>
        <v>428510.70000000007</v>
      </c>
      <c r="K17" s="36">
        <f aca="true" t="shared" si="3" ref="K17:K24">SUM(B17:J17)</f>
        <v>8449663.079999998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806104.27</v>
      </c>
      <c r="C18" s="30">
        <f t="shared" si="4"/>
        <v>743250.14</v>
      </c>
      <c r="D18" s="30">
        <f t="shared" si="4"/>
        <v>1097907.17</v>
      </c>
      <c r="E18" s="30">
        <f t="shared" si="4"/>
        <v>495347.51</v>
      </c>
      <c r="F18" s="30">
        <f t="shared" si="4"/>
        <v>621622.79</v>
      </c>
      <c r="G18" s="30">
        <f t="shared" si="4"/>
        <v>673096.62</v>
      </c>
      <c r="H18" s="30">
        <f t="shared" si="4"/>
        <v>610870.62</v>
      </c>
      <c r="I18" s="30">
        <f t="shared" si="4"/>
        <v>834639.84</v>
      </c>
      <c r="J18" s="30">
        <f t="shared" si="4"/>
        <v>278092.28</v>
      </c>
      <c r="K18" s="30">
        <f t="shared" si="3"/>
        <v>6160931.24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275319.47</v>
      </c>
      <c r="C19" s="30">
        <f t="shared" si="5"/>
        <v>353833.36</v>
      </c>
      <c r="D19" s="30">
        <f t="shared" si="5"/>
        <v>197029.75</v>
      </c>
      <c r="E19" s="30">
        <f t="shared" si="5"/>
        <v>265497.06</v>
      </c>
      <c r="F19" s="30">
        <f t="shared" si="5"/>
        <v>206203.07</v>
      </c>
      <c r="G19" s="30">
        <f t="shared" si="5"/>
        <v>204745.38</v>
      </c>
      <c r="H19" s="30">
        <f t="shared" si="5"/>
        <v>184982.06</v>
      </c>
      <c r="I19" s="30">
        <f t="shared" si="5"/>
        <v>264970.02</v>
      </c>
      <c r="J19" s="30">
        <f t="shared" si="5"/>
        <v>138856.67</v>
      </c>
      <c r="K19" s="30">
        <f t="shared" si="3"/>
        <v>2091436.8399999999</v>
      </c>
      <c r="L19"/>
      <c r="M19"/>
      <c r="N19"/>
    </row>
    <row r="20" spans="1:14" ht="16.5" customHeight="1">
      <c r="A20" s="18" t="s">
        <v>27</v>
      </c>
      <c r="B20" s="30">
        <v>28640.92</v>
      </c>
      <c r="C20" s="30">
        <v>22134.43</v>
      </c>
      <c r="D20" s="30">
        <v>19426.58</v>
      </c>
      <c r="E20" s="30">
        <v>19797.34</v>
      </c>
      <c r="F20" s="30">
        <v>21512.08</v>
      </c>
      <c r="G20" s="30">
        <v>14404.52</v>
      </c>
      <c r="H20" s="30">
        <v>20092.95</v>
      </c>
      <c r="I20" s="30">
        <v>40094.14</v>
      </c>
      <c r="J20" s="30">
        <v>10220.52</v>
      </c>
      <c r="K20" s="30">
        <f t="shared" si="3"/>
        <v>196323.48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68</v>
      </c>
      <c r="B23" s="30">
        <v>-212.2</v>
      </c>
      <c r="C23" s="30">
        <v>0</v>
      </c>
      <c r="D23" s="30">
        <v>-232.78</v>
      </c>
      <c r="E23" s="30">
        <v>-570.3</v>
      </c>
      <c r="F23" s="30">
        <v>0</v>
      </c>
      <c r="G23" s="30">
        <v>-1424.54</v>
      </c>
      <c r="H23" s="30">
        <v>-205.42</v>
      </c>
      <c r="I23" s="30">
        <v>0</v>
      </c>
      <c r="J23" s="30">
        <v>0</v>
      </c>
      <c r="K23" s="30">
        <f t="shared" si="3"/>
        <v>-2645.24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-287950.31000000006</v>
      </c>
      <c r="C27" s="30">
        <f t="shared" si="6"/>
        <v>-88805.52</v>
      </c>
      <c r="D27" s="30">
        <f t="shared" si="6"/>
        <v>-158002.95</v>
      </c>
      <c r="E27" s="30">
        <f t="shared" si="6"/>
        <v>-209707.55000000002</v>
      </c>
      <c r="F27" s="30">
        <f t="shared" si="6"/>
        <v>-63078.39</v>
      </c>
      <c r="G27" s="30">
        <f t="shared" si="6"/>
        <v>-289780.08999999997</v>
      </c>
      <c r="H27" s="30">
        <f t="shared" si="6"/>
        <v>-76166.76000000001</v>
      </c>
      <c r="I27" s="30">
        <f t="shared" si="6"/>
        <v>-152234.9</v>
      </c>
      <c r="J27" s="30">
        <f t="shared" si="6"/>
        <v>-34270.92</v>
      </c>
      <c r="K27" s="30">
        <f aca="true" t="shared" si="7" ref="K27:K35">SUM(B27:J27)</f>
        <v>-1359997.39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-287366.41000000003</v>
      </c>
      <c r="C28" s="30">
        <f t="shared" si="8"/>
        <v>-89237.42</v>
      </c>
      <c r="D28" s="30">
        <f t="shared" si="8"/>
        <v>-151943.31</v>
      </c>
      <c r="E28" s="30">
        <f t="shared" si="8"/>
        <v>-207990.77000000002</v>
      </c>
      <c r="F28" s="30">
        <f t="shared" si="8"/>
        <v>-61705.6</v>
      </c>
      <c r="G28" s="30">
        <f t="shared" si="8"/>
        <v>-295218.64999999997</v>
      </c>
      <c r="H28" s="30">
        <f t="shared" si="8"/>
        <v>-80466.51000000001</v>
      </c>
      <c r="I28" s="30">
        <f t="shared" si="8"/>
        <v>-151429.79</v>
      </c>
      <c r="J28" s="30">
        <f t="shared" si="8"/>
        <v>-33864.909999999996</v>
      </c>
      <c r="K28" s="30">
        <f t="shared" si="7"/>
        <v>-1359223.3699999999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-89174.8</v>
      </c>
      <c r="C29" s="30">
        <f aca="true" t="shared" si="9" ref="C29:J29">-ROUND((C9)*$E$3,2)</f>
        <v>-85637.2</v>
      </c>
      <c r="D29" s="30">
        <f t="shared" si="9"/>
        <v>-105353.6</v>
      </c>
      <c r="E29" s="30">
        <f t="shared" si="9"/>
        <v>-52069.6</v>
      </c>
      <c r="F29" s="30">
        <f t="shared" si="9"/>
        <v>-61705.6</v>
      </c>
      <c r="G29" s="30">
        <f t="shared" si="9"/>
        <v>-42460</v>
      </c>
      <c r="H29" s="30">
        <f t="shared" si="9"/>
        <v>-39846.4</v>
      </c>
      <c r="I29" s="30">
        <f t="shared" si="9"/>
        <v>-88039.6</v>
      </c>
      <c r="J29" s="30">
        <f t="shared" si="9"/>
        <v>-14308.8</v>
      </c>
      <c r="K29" s="30">
        <f t="shared" si="7"/>
        <v>-578595.6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-184.8</v>
      </c>
      <c r="C31" s="30">
        <v>-92.4</v>
      </c>
      <c r="D31" s="30">
        <v>-92.4</v>
      </c>
      <c r="E31" s="30">
        <v>-61.6</v>
      </c>
      <c r="F31" s="26">
        <v>0</v>
      </c>
      <c r="G31" s="30">
        <v>-61.6</v>
      </c>
      <c r="H31" s="30">
        <v>-24.81</v>
      </c>
      <c r="I31" s="30">
        <v>-38.76</v>
      </c>
      <c r="J31" s="30">
        <v>-11.94</v>
      </c>
      <c r="K31" s="30">
        <f t="shared" si="7"/>
        <v>-568.3100000000001</v>
      </c>
      <c r="L31"/>
      <c r="M31"/>
      <c r="N31"/>
    </row>
    <row r="32" spans="1:14" ht="16.5" customHeight="1">
      <c r="A32" s="25" t="s">
        <v>20</v>
      </c>
      <c r="B32" s="30">
        <v>-198006.81</v>
      </c>
      <c r="C32" s="30">
        <v>-3507.82</v>
      </c>
      <c r="D32" s="30">
        <v>-46497.31</v>
      </c>
      <c r="E32" s="30">
        <v>-155859.57</v>
      </c>
      <c r="F32" s="26">
        <v>0</v>
      </c>
      <c r="G32" s="30">
        <v>-252697.05</v>
      </c>
      <c r="H32" s="30">
        <v>-40595.3</v>
      </c>
      <c r="I32" s="30">
        <v>-63351.43</v>
      </c>
      <c r="J32" s="30">
        <v>-19544.17</v>
      </c>
      <c r="K32" s="30">
        <f t="shared" si="7"/>
        <v>-780059.4600000002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-583.9</v>
      </c>
      <c r="C45" s="30">
        <v>431.9</v>
      </c>
      <c r="D45" s="30">
        <v>12436.96</v>
      </c>
      <c r="E45" s="30">
        <v>-1716.78</v>
      </c>
      <c r="F45" s="30">
        <v>-1372.79</v>
      </c>
      <c r="G45" s="30">
        <v>5438.56</v>
      </c>
      <c r="H45" s="30">
        <v>4299.75</v>
      </c>
      <c r="I45" s="30">
        <v>-805.11</v>
      </c>
      <c r="J45" s="30">
        <v>4948.66</v>
      </c>
      <c r="K45" s="30">
        <f>SUM(B45:J45)</f>
        <v>23077.25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823243.3799999999</v>
      </c>
      <c r="C47" s="27">
        <f aca="true" t="shared" si="11" ref="C47:J47">IF(C17+C27+C48&lt;0,0,C17+C27+C48)</f>
        <v>1033094.8699999999</v>
      </c>
      <c r="D47" s="27">
        <f t="shared" si="11"/>
        <v>1157469</v>
      </c>
      <c r="E47" s="27">
        <f t="shared" si="11"/>
        <v>571705.2899999999</v>
      </c>
      <c r="F47" s="27">
        <f t="shared" si="11"/>
        <v>787600.78</v>
      </c>
      <c r="G47" s="27">
        <f t="shared" si="11"/>
        <v>597152.51</v>
      </c>
      <c r="H47" s="27">
        <f t="shared" si="11"/>
        <v>736349.7499999998</v>
      </c>
      <c r="I47" s="27">
        <f t="shared" si="11"/>
        <v>988810.3299999997</v>
      </c>
      <c r="J47" s="27">
        <f t="shared" si="11"/>
        <v>394239.7800000001</v>
      </c>
      <c r="K47" s="20">
        <f>SUM(B47:J47)</f>
        <v>7089665.69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823243.3899999999</v>
      </c>
      <c r="C53" s="10">
        <f t="shared" si="13"/>
        <v>1033094.87</v>
      </c>
      <c r="D53" s="10">
        <f t="shared" si="13"/>
        <v>1157469</v>
      </c>
      <c r="E53" s="10">
        <f t="shared" si="13"/>
        <v>571705.29</v>
      </c>
      <c r="F53" s="10">
        <f t="shared" si="13"/>
        <v>787600.79</v>
      </c>
      <c r="G53" s="10">
        <f t="shared" si="13"/>
        <v>597152.51</v>
      </c>
      <c r="H53" s="10">
        <f t="shared" si="13"/>
        <v>736349.75</v>
      </c>
      <c r="I53" s="10">
        <f>SUM(I54:I66)</f>
        <v>988810.33</v>
      </c>
      <c r="J53" s="10">
        <f t="shared" si="13"/>
        <v>394239.78</v>
      </c>
      <c r="K53" s="5">
        <f>SUM(K54:K66)</f>
        <v>7089665.71</v>
      </c>
      <c r="L53" s="9"/>
    </row>
    <row r="54" spans="1:11" ht="16.5" customHeight="1">
      <c r="A54" s="7" t="s">
        <v>59</v>
      </c>
      <c r="B54" s="8">
        <v>718938.45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718938.45</v>
      </c>
    </row>
    <row r="55" spans="1:11" ht="16.5" customHeight="1">
      <c r="A55" s="7" t="s">
        <v>60</v>
      </c>
      <c r="B55" s="8">
        <v>104304.94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104304.94</v>
      </c>
    </row>
    <row r="56" spans="1:11" ht="16.5" customHeight="1">
      <c r="A56" s="7" t="s">
        <v>4</v>
      </c>
      <c r="B56" s="6">
        <v>0</v>
      </c>
      <c r="C56" s="8">
        <v>1033094.87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1033094.87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1157469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1157469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571705.29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571705.29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787600.79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787600.79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597152.51</v>
      </c>
      <c r="H60" s="6">
        <v>0</v>
      </c>
      <c r="I60" s="6">
        <v>0</v>
      </c>
      <c r="J60" s="6">
        <v>0</v>
      </c>
      <c r="K60" s="5">
        <f t="shared" si="14"/>
        <v>597152.51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736349.75</v>
      </c>
      <c r="I61" s="6">
        <v>0</v>
      </c>
      <c r="J61" s="6">
        <v>0</v>
      </c>
      <c r="K61" s="5">
        <f t="shared" si="14"/>
        <v>736349.75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391470.01</v>
      </c>
      <c r="J63" s="6">
        <v>0</v>
      </c>
      <c r="K63" s="5">
        <f t="shared" si="14"/>
        <v>391470.01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597340.32</v>
      </c>
      <c r="J64" s="6">
        <v>0</v>
      </c>
      <c r="K64" s="5">
        <f t="shared" si="14"/>
        <v>597340.32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394239.78</v>
      </c>
      <c r="K65" s="5">
        <f t="shared" si="14"/>
        <v>394239.78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56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2020-12-28T21:04:51Z</dcterms:modified>
  <cp:category/>
  <cp:version/>
  <cp:contentType/>
  <cp:contentStatus/>
</cp:coreProperties>
</file>