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<sst xmlns="http://schemas.openxmlformats.org/spreadsheetml/2006/main" count="74" uniqueCount="73">
  <si>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</si>
  <si>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</si>
  <si>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</si>
  <si>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</si>
  <si>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</si>
  <si>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</si>
  <si>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</si>
  <si>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</si>
  <si>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</si>
  <si>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</si>
  <si>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</si>
  <si>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</si>
  <si>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</si>
  <si>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</si>
  <si>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</si>
  <si>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</si>
  <si>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</si>
  <si>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</si>
  <si>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</si>
  <si>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</si>
  <si>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</si>
  <si>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</si>
  <si>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</si>
  <si>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</si>
  <si>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</si>
  <si>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</si>
  <si>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</si>
  <si>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</si>
  <si>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</si>
  <si>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</si>
  <si>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</si>
  <si>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</si>
  <si>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</si>
  <si>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</si>
  <si>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</si>
  <si>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</si>
  <si>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</si>
  <si>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</si>
  <si>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</si>
  <si>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</si>
  <si>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</si>
  <si>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</si>
  <si>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</si>
  <si>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</si>
  <si>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</si>
  <si>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</si>
  <si>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</si>
  <si>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</si>
  <si>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</si>
  <si>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</si>
  <si>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</si>
  <si>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</si>
  <si>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</si>
  <si>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</si>
  <si>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</si>
  <si>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</si>
  <si>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</si>
  <si>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</si>
  <si>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</si>
  <si>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</si>
  <si>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</si>
  <si>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</si>
  <si>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</si>
  <si>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</si>
  <si>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</si>
  <si>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</si>
  <si>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</si>
  <si>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</si>
  <si>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</si>
  <si>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</si>
  <si>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</si>
  <si>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</si>
  <si>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19/12/20 - VENCIMENTO 28/12/20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</si>
</sst>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167631</v>
      </c>
      <c r="C7" s="47">
        <f t="shared" si="0"/>
        <v>136342</v>
      </c>
      <c r="D7" s="47">
        <f t="shared" si="0"/>
        <v>204232</v>
      </c>
      <c r="E7" s="47">
        <f t="shared" si="0"/>
        <v>97173</v>
      </c>
      <c r="F7" s="47">
        <f t="shared" si="0"/>
        <v>121595</v>
      </c>
      <c r="G7" s="47">
        <f t="shared" si="0"/>
        <v>138254</v>
      </c>
      <c r="H7" s="47">
        <f t="shared" si="0"/>
        <v>166811</v>
      </c>
      <c r="I7" s="47">
        <f t="shared" si="0"/>
        <v>191268</v>
      </c>
      <c r="J7" s="47">
        <f t="shared" si="0"/>
        <v>41903</v>
      </c>
      <c r="K7" s="47">
        <f t="shared" si="0"/>
        <v>1265209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16295</v>
      </c>
      <c r="C8" s="45">
        <f t="shared" si="1"/>
        <v>16546</v>
      </c>
      <c r="D8" s="45">
        <f t="shared" si="1"/>
        <v>21362</v>
      </c>
      <c r="E8" s="45">
        <f t="shared" si="1"/>
        <v>10351</v>
      </c>
      <c r="F8" s="45">
        <f t="shared" si="1"/>
        <v>10803</v>
      </c>
      <c r="G8" s="45">
        <f t="shared" si="1"/>
        <v>8445</v>
      </c>
      <c r="H8" s="45">
        <f t="shared" si="1"/>
        <v>8470</v>
      </c>
      <c r="I8" s="45">
        <f t="shared" si="1"/>
        <v>16454</v>
      </c>
      <c r="J8" s="45">
        <f t="shared" si="1"/>
        <v>1920</v>
      </c>
      <c r="K8" s="38">
        <f>SUM(B8:J8)</f>
        <v>110646</v>
      </c>
      <c r="L8"/>
      <c r="M8"/>
      <c r="N8"/>
    </row>
    <row r="9" spans="1:14" ht="16.5" customHeight="1">
      <c r="A9" s="22" t="s">
        <v>35</v>
      </c>
      <c r="B9" s="45">
        <v>16283</v>
      </c>
      <c r="C9" s="45">
        <v>16541</v>
      </c>
      <c r="D9" s="45">
        <v>21360</v>
      </c>
      <c r="E9" s="45">
        <v>10318</v>
      </c>
      <c r="F9" s="45">
        <v>10800</v>
      </c>
      <c r="G9" s="45">
        <v>8443</v>
      </c>
      <c r="H9" s="45">
        <v>8470</v>
      </c>
      <c r="I9" s="45">
        <v>16442</v>
      </c>
      <c r="J9" s="45">
        <v>1920</v>
      </c>
      <c r="K9" s="38">
        <f>SUM(B9:J9)</f>
        <v>110577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5</v>
      </c>
      <c r="D10" s="45">
        <v>2</v>
      </c>
      <c r="E10" s="45">
        <v>33</v>
      </c>
      <c r="F10" s="45">
        <v>3</v>
      </c>
      <c r="G10" s="45">
        <v>2</v>
      </c>
      <c r="H10" s="45">
        <v>0</v>
      </c>
      <c r="I10" s="45">
        <v>12</v>
      </c>
      <c r="J10" s="45">
        <v>0</v>
      </c>
      <c r="K10" s="38">
        <f>SUM(B10:J10)</f>
        <v>69</v>
      </c>
      <c r="L10"/>
      <c r="M10"/>
      <c r="N10"/>
    </row>
    <row r="11" spans="1:14" ht="16.5" customHeight="1">
      <c r="A11" s="44" t="s">
        <v>33</v>
      </c>
      <c r="B11" s="43">
        <v>151336</v>
      </c>
      <c r="C11" s="43">
        <v>119796</v>
      </c>
      <c r="D11" s="43">
        <v>182870</v>
      </c>
      <c r="E11" s="43">
        <v>86822</v>
      </c>
      <c r="F11" s="43">
        <v>110792</v>
      </c>
      <c r="G11" s="43">
        <v>129809</v>
      </c>
      <c r="H11" s="43">
        <v>158341</v>
      </c>
      <c r="I11" s="43">
        <v>174814</v>
      </c>
      <c r="J11" s="43">
        <v>39983</v>
      </c>
      <c r="K11" s="38">
        <f>SUM(B11:J11)</f>
        <v>1154563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1.276441469307307</v>
      </c>
      <c r="C15" s="39">
        <v>1.404693627880693</v>
      </c>
      <c r="D15" s="39">
        <v>1.135770757721075</v>
      </c>
      <c r="E15" s="39">
        <v>1.38079698656468</v>
      </c>
      <c r="F15" s="39">
        <v>1.239409763342379</v>
      </c>
      <c r="G15" s="39">
        <v>1.215190917917007</v>
      </c>
      <c r="H15" s="39">
        <v>1.183391955422602</v>
      </c>
      <c r="I15" s="39">
        <v>1.248235117549135</v>
      </c>
      <c r="J15" s="39">
        <v>1.331205881087914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735559.12</v>
      </c>
      <c r="C17" s="36">
        <f aca="true" t="shared" si="2" ref="C17:J17">C18+C19+C20+C21+C22+C23+C24</f>
        <v>726266.8999999999</v>
      </c>
      <c r="D17" s="36">
        <f t="shared" si="2"/>
        <v>962382.11</v>
      </c>
      <c r="E17" s="36">
        <f t="shared" si="2"/>
        <v>488956.76999999996</v>
      </c>
      <c r="F17" s="36">
        <f t="shared" si="2"/>
        <v>583648.87</v>
      </c>
      <c r="G17" s="36">
        <f t="shared" si="2"/>
        <v>642493.87</v>
      </c>
      <c r="H17" s="36">
        <f t="shared" si="2"/>
        <v>608322.5399999999</v>
      </c>
      <c r="I17" s="36">
        <f t="shared" si="2"/>
        <v>757957.1900000001</v>
      </c>
      <c r="J17" s="36">
        <f t="shared" si="2"/>
        <v>200562.52</v>
      </c>
      <c r="K17" s="36">
        <f aca="true" t="shared" si="3" ref="K17:K24">SUM(B17:J17)</f>
        <v>5706149.89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562670.21</v>
      </c>
      <c r="C18" s="30">
        <f t="shared" si="4"/>
        <v>502365.73</v>
      </c>
      <c r="D18" s="30">
        <f t="shared" si="4"/>
        <v>833572.91</v>
      </c>
      <c r="E18" s="30">
        <f t="shared" si="4"/>
        <v>345294.54</v>
      </c>
      <c r="F18" s="30">
        <f t="shared" si="4"/>
        <v>456929.69</v>
      </c>
      <c r="G18" s="30">
        <f t="shared" si="4"/>
        <v>525296.07</v>
      </c>
      <c r="H18" s="30">
        <f t="shared" si="4"/>
        <v>505220.48</v>
      </c>
      <c r="I18" s="30">
        <f t="shared" si="4"/>
        <v>584763.66</v>
      </c>
      <c r="J18" s="30">
        <f t="shared" si="4"/>
        <v>145147.8</v>
      </c>
      <c r="K18" s="30">
        <f t="shared" si="3"/>
        <v>4461261.09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155545.38</v>
      </c>
      <c r="C19" s="30">
        <f t="shared" si="5"/>
        <v>203304.21</v>
      </c>
      <c r="D19" s="30">
        <f t="shared" si="5"/>
        <v>113174.83</v>
      </c>
      <c r="E19" s="30">
        <f t="shared" si="5"/>
        <v>131487.12</v>
      </c>
      <c r="F19" s="30">
        <f t="shared" si="5"/>
        <v>109393.43</v>
      </c>
      <c r="G19" s="30">
        <f t="shared" si="5"/>
        <v>113038.94</v>
      </c>
      <c r="H19" s="30">
        <f t="shared" si="5"/>
        <v>92653.37</v>
      </c>
      <c r="I19" s="30">
        <f t="shared" si="5"/>
        <v>145158.88</v>
      </c>
      <c r="J19" s="30">
        <f t="shared" si="5"/>
        <v>48073.8</v>
      </c>
      <c r="K19" s="30">
        <f t="shared" si="3"/>
        <v>1111829.96</v>
      </c>
      <c r="L19"/>
      <c r="M19"/>
      <c r="N19"/>
    </row>
    <row r="20" spans="1:14" ht="16.5" customHeight="1">
      <c r="A20" s="18" t="s">
        <v>28</v>
      </c>
      <c r="B20" s="30">
        <v>16002.3</v>
      </c>
      <c r="C20" s="30">
        <v>17914.5</v>
      </c>
      <c r="D20" s="30">
        <v>14293.14</v>
      </c>
      <c r="E20" s="30">
        <v>12202.6</v>
      </c>
      <c r="F20" s="30">
        <v>15984.52</v>
      </c>
      <c r="G20" s="30">
        <v>10239.84</v>
      </c>
      <c r="H20" s="30">
        <v>13672.39</v>
      </c>
      <c r="I20" s="30">
        <v>26693.42</v>
      </c>
      <c r="J20" s="30">
        <v>5999.69</v>
      </c>
      <c r="K20" s="30">
        <f t="shared" si="3"/>
        <v>133002.4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-1368.72</v>
      </c>
      <c r="F23" s="30">
        <v>0</v>
      </c>
      <c r="G23" s="30">
        <v>-2191.6</v>
      </c>
      <c r="H23" s="30">
        <v>0</v>
      </c>
      <c r="I23" s="30">
        <v>0</v>
      </c>
      <c r="J23" s="30">
        <v>0</v>
      </c>
      <c r="K23" s="30">
        <f t="shared" si="3"/>
        <v>-3560.3199999999997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-71645.2</v>
      </c>
      <c r="C27" s="30">
        <f t="shared" si="6"/>
        <v>-72780.4</v>
      </c>
      <c r="D27" s="30">
        <f t="shared" si="6"/>
        <v>-112480.6</v>
      </c>
      <c r="E27" s="30">
        <f t="shared" si="6"/>
        <v>-45399.2</v>
      </c>
      <c r="F27" s="30">
        <f t="shared" si="6"/>
        <v>-47520</v>
      </c>
      <c r="G27" s="30">
        <f t="shared" si="6"/>
        <v>-37149.2</v>
      </c>
      <c r="H27" s="30">
        <f t="shared" si="6"/>
        <v>-37268</v>
      </c>
      <c r="I27" s="30">
        <f t="shared" si="6"/>
        <v>-72344.8</v>
      </c>
      <c r="J27" s="30">
        <f t="shared" si="6"/>
        <v>-13802.67</v>
      </c>
      <c r="K27" s="30">
        <f aca="true" t="shared" si="7" ref="K27:K35">SUM(B27:J27)</f>
        <v>-510390.06999999995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-71645.2</v>
      </c>
      <c r="C28" s="30">
        <f t="shared" si="8"/>
        <v>-72780.4</v>
      </c>
      <c r="D28" s="30">
        <f t="shared" si="8"/>
        <v>-93984</v>
      </c>
      <c r="E28" s="30">
        <f t="shared" si="8"/>
        <v>-45399.2</v>
      </c>
      <c r="F28" s="30">
        <f t="shared" si="8"/>
        <v>-47520</v>
      </c>
      <c r="G28" s="30">
        <f t="shared" si="8"/>
        <v>-37149.2</v>
      </c>
      <c r="H28" s="30">
        <f t="shared" si="8"/>
        <v>-37268</v>
      </c>
      <c r="I28" s="30">
        <f t="shared" si="8"/>
        <v>-72344.8</v>
      </c>
      <c r="J28" s="30">
        <f t="shared" si="8"/>
        <v>-8448</v>
      </c>
      <c r="K28" s="30">
        <f t="shared" si="7"/>
        <v>-486538.8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-71645.2</v>
      </c>
      <c r="C29" s="30">
        <f aca="true" t="shared" si="9" ref="C29:J29">-ROUND((C9)*$E$3,2)</f>
        <v>-72780.4</v>
      </c>
      <c r="D29" s="30">
        <f t="shared" si="9"/>
        <v>-93984</v>
      </c>
      <c r="E29" s="30">
        <f t="shared" si="9"/>
        <v>-45399.2</v>
      </c>
      <c r="F29" s="30">
        <f t="shared" si="9"/>
        <v>-47520</v>
      </c>
      <c r="G29" s="30">
        <f t="shared" si="9"/>
        <v>-37149.2</v>
      </c>
      <c r="H29" s="30">
        <f t="shared" si="9"/>
        <v>-37268</v>
      </c>
      <c r="I29" s="30">
        <f t="shared" si="9"/>
        <v>-72344.8</v>
      </c>
      <c r="J29" s="30">
        <f t="shared" si="9"/>
        <v>-8448</v>
      </c>
      <c r="K29" s="30">
        <f t="shared" si="7"/>
        <v>-486538.8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663913.92</v>
      </c>
      <c r="C47" s="27">
        <f aca="true" t="shared" si="11" ref="C47:J47">IF(C17+C27+C48&lt;0,0,C17+C27+C48)</f>
        <v>653486.4999999999</v>
      </c>
      <c r="D47" s="27">
        <f t="shared" si="11"/>
        <v>849901.51</v>
      </c>
      <c r="E47" s="27">
        <f t="shared" si="11"/>
        <v>443557.56999999995</v>
      </c>
      <c r="F47" s="27">
        <f t="shared" si="11"/>
        <v>536128.87</v>
      </c>
      <c r="G47" s="27">
        <f t="shared" si="11"/>
        <v>605344.67</v>
      </c>
      <c r="H47" s="27">
        <f t="shared" si="11"/>
        <v>571054.5399999999</v>
      </c>
      <c r="I47" s="27">
        <f t="shared" si="11"/>
        <v>685612.39</v>
      </c>
      <c r="J47" s="27">
        <f t="shared" si="11"/>
        <v>186759.84999999998</v>
      </c>
      <c r="K47" s="20">
        <f>SUM(B47:J47)</f>
        <v>5195759.819999998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663913.92</v>
      </c>
      <c r="C53" s="10">
        <f t="shared" si="13"/>
        <v>653486.5</v>
      </c>
      <c r="D53" s="10">
        <f t="shared" si="13"/>
        <v>849901.49</v>
      </c>
      <c r="E53" s="10">
        <f t="shared" si="13"/>
        <v>443557.57</v>
      </c>
      <c r="F53" s="10">
        <f t="shared" si="13"/>
        <v>536128.87</v>
      </c>
      <c r="G53" s="10">
        <f t="shared" si="13"/>
        <v>605344.68</v>
      </c>
      <c r="H53" s="10">
        <f t="shared" si="13"/>
        <v>571054.53</v>
      </c>
      <c r="I53" s="10">
        <f>SUM(I54:I66)</f>
        <v>685612.38</v>
      </c>
      <c r="J53" s="10">
        <f t="shared" si="13"/>
        <v>186759.86</v>
      </c>
      <c r="K53" s="5">
        <f>SUM(K54:K66)</f>
        <v>5195759.800000001</v>
      </c>
      <c r="L53" s="9"/>
    </row>
    <row r="54" spans="1:11" ht="16.5" customHeight="1">
      <c r="A54" s="7" t="s">
        <v>60</v>
      </c>
      <c r="B54" s="8">
        <v>579928.81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579928.81</v>
      </c>
    </row>
    <row r="55" spans="1:11" ht="16.5" customHeight="1">
      <c r="A55" s="7" t="s">
        <v>61</v>
      </c>
      <c r="B55" s="8">
        <v>83985.11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83985.11</v>
      </c>
    </row>
    <row r="56" spans="1:11" ht="16.5" customHeight="1">
      <c r="A56" s="7" t="s">
        <v>4</v>
      </c>
      <c r="B56" s="6">
        <v>0</v>
      </c>
      <c r="C56" s="8">
        <v>653486.5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653486.5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849901.49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849901.49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443557.57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443557.57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536128.87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536128.87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605344.68</v>
      </c>
      <c r="H60" s="6">
        <v>0</v>
      </c>
      <c r="I60" s="6">
        <v>0</v>
      </c>
      <c r="J60" s="6">
        <v>0</v>
      </c>
      <c r="K60" s="5">
        <f t="shared" si="14"/>
        <v>605344.68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571054.53</v>
      </c>
      <c r="I61" s="6">
        <v>0</v>
      </c>
      <c r="J61" s="6">
        <v>0</v>
      </c>
      <c r="K61" s="5">
        <f t="shared" si="14"/>
        <v>571054.53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248328.8</v>
      </c>
      <c r="J63" s="6">
        <v>0</v>
      </c>
      <c r="K63" s="5">
        <f t="shared" si="14"/>
        <v>248328.8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437283.58</v>
      </c>
      <c r="J64" s="6">
        <v>0</v>
      </c>
      <c r="K64" s="5">
        <f t="shared" si="14"/>
        <v>437283.58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186759.86</v>
      </c>
      <c r="K65" s="5">
        <f t="shared" si="14"/>
        <v>186759.86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2020-12-23T21:17:54Z</dcterms:modified>
  <cp:category/>
  <cp:version/>
  <cp:contentType/>
  <cp:contentStatus/>
</cp:coreProperties>
</file>