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<sst xmlns="http://schemas.openxmlformats.org/spreadsheetml/2006/main" count="74" uniqueCount="73">
  <si>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</si>
  <si>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</si>
  <si>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</si>
  <si>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</si>
  <si>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</si>
  <si>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</si>
  <si>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</si>
  <si>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</si>
  <si>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</si>
  <si>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</si>
  <si>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</si>
  <si>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</si>
  <si>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</si>
  <si>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</si>
  <si>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</si>
  <si>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</si>
  <si>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</si>
  <si>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</si>
  <si>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</si>
  <si>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</si>
  <si>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</si>
  <si>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</si>
  <si>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</si>
  <si>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</si>
  <si>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</si>
  <si>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</si>
  <si>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</si>
  <si>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</si>
  <si>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</si>
  <si>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</si>
  <si>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</si>
  <si>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</si>
  <si>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</si>
  <si>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</si>
  <si>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</si>
  <si>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</si>
  <si>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</si>
  <si>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</si>
  <si>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</si>
  <si>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</si>
  <si>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</si>
  <si>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</si>
  <si>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</si>
  <si>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</si>
  <si>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</si>
  <si>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</si>
  <si>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</si>
  <si>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</si>
  <si>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</si>
  <si>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</si>
  <si>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</si>
  <si>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</si>
  <si>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</si>
  <si>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</si>
  <si>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</si>
  <si>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</si>
  <si>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</si>
  <si>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</si>
  <si>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</si>
  <si>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</si>
  <si>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</si>
  <si>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</si>
  <si>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</si>
  <si>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</si>
  <si>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</si>
  <si>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</si>
  <si>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</si>
  <si>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</si>
  <si>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</si>
  <si>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</si>
  <si>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</si>
  <si>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</si>
  <si>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15/12/20 - VENCIMENTO 22/12/20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</si>
</sst>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251399</v>
      </c>
      <c r="C7" s="47">
        <f t="shared" si="0"/>
        <v>216274</v>
      </c>
      <c r="D7" s="47">
        <f t="shared" si="0"/>
        <v>280387</v>
      </c>
      <c r="E7" s="47">
        <f t="shared" si="0"/>
        <v>149386</v>
      </c>
      <c r="F7" s="47">
        <f t="shared" si="0"/>
        <v>177909</v>
      </c>
      <c r="G7" s="47">
        <f t="shared" si="0"/>
        <v>196753</v>
      </c>
      <c r="H7" s="47">
        <f t="shared" si="0"/>
        <v>224214</v>
      </c>
      <c r="I7" s="47">
        <f t="shared" si="0"/>
        <v>287702</v>
      </c>
      <c r="J7" s="47">
        <f t="shared" si="0"/>
        <v>86976</v>
      </c>
      <c r="K7" s="47">
        <f t="shared" si="0"/>
        <v>1871000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17450</v>
      </c>
      <c r="C8" s="45">
        <f t="shared" si="1"/>
        <v>17184</v>
      </c>
      <c r="D8" s="45">
        <f t="shared" si="1"/>
        <v>19947</v>
      </c>
      <c r="E8" s="45">
        <f t="shared" si="1"/>
        <v>10683</v>
      </c>
      <c r="F8" s="45">
        <f t="shared" si="1"/>
        <v>12740</v>
      </c>
      <c r="G8" s="45">
        <f t="shared" si="1"/>
        <v>8593</v>
      </c>
      <c r="H8" s="45">
        <f t="shared" si="1"/>
        <v>7475</v>
      </c>
      <c r="I8" s="45">
        <f t="shared" si="1"/>
        <v>18195</v>
      </c>
      <c r="J8" s="45">
        <f t="shared" si="1"/>
        <v>3048</v>
      </c>
      <c r="K8" s="38">
        <f>SUM(B8:J8)</f>
        <v>115315</v>
      </c>
      <c r="L8"/>
      <c r="M8"/>
      <c r="N8"/>
    </row>
    <row r="9" spans="1:14" ht="16.5" customHeight="1">
      <c r="A9" s="22" t="s">
        <v>35</v>
      </c>
      <c r="B9" s="45">
        <v>17422</v>
      </c>
      <c r="C9" s="45">
        <v>17177</v>
      </c>
      <c r="D9" s="45">
        <v>19940</v>
      </c>
      <c r="E9" s="45">
        <v>10646</v>
      </c>
      <c r="F9" s="45">
        <v>12729</v>
      </c>
      <c r="G9" s="45">
        <v>8591</v>
      </c>
      <c r="H9" s="45">
        <v>7475</v>
      </c>
      <c r="I9" s="45">
        <v>18175</v>
      </c>
      <c r="J9" s="45">
        <v>3048</v>
      </c>
      <c r="K9" s="38">
        <f>SUM(B9:J9)</f>
        <v>115203</v>
      </c>
      <c r="L9"/>
      <c r="M9"/>
      <c r="N9"/>
    </row>
    <row r="10" spans="1:14" ht="16.5" customHeight="1">
      <c r="A10" s="22" t="s">
        <v>34</v>
      </c>
      <c r="B10" s="45">
        <v>28</v>
      </c>
      <c r="C10" s="45">
        <v>7</v>
      </c>
      <c r="D10" s="45">
        <v>7</v>
      </c>
      <c r="E10" s="45">
        <v>37</v>
      </c>
      <c r="F10" s="45">
        <v>11</v>
      </c>
      <c r="G10" s="45">
        <v>2</v>
      </c>
      <c r="H10" s="45">
        <v>0</v>
      </c>
      <c r="I10" s="45">
        <v>20</v>
      </c>
      <c r="J10" s="45">
        <v>0</v>
      </c>
      <c r="K10" s="38">
        <f>SUM(B10:J10)</f>
        <v>112</v>
      </c>
      <c r="L10"/>
      <c r="M10"/>
      <c r="N10"/>
    </row>
    <row r="11" spans="1:14" ht="16.5" customHeight="1">
      <c r="A11" s="44" t="s">
        <v>33</v>
      </c>
      <c r="B11" s="43">
        <v>233949</v>
      </c>
      <c r="C11" s="43">
        <v>199090</v>
      </c>
      <c r="D11" s="43">
        <v>260440</v>
      </c>
      <c r="E11" s="43">
        <v>138703</v>
      </c>
      <c r="F11" s="43">
        <v>165169</v>
      </c>
      <c r="G11" s="43">
        <v>188160</v>
      </c>
      <c r="H11" s="43">
        <v>216739</v>
      </c>
      <c r="I11" s="43">
        <v>269507</v>
      </c>
      <c r="J11" s="43">
        <v>83928</v>
      </c>
      <c r="K11" s="38">
        <f>SUM(B11:J11)</f>
        <v>1755685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1.31278676648379</v>
      </c>
      <c r="C15" s="39">
        <v>1.399359427338822</v>
      </c>
      <c r="D15" s="39">
        <v>1.156197504653997</v>
      </c>
      <c r="E15" s="39">
        <v>1.496266326211559</v>
      </c>
      <c r="F15" s="39">
        <v>1.262561937970974</v>
      </c>
      <c r="G15" s="39">
        <v>1.221234656613042</v>
      </c>
      <c r="H15" s="39">
        <v>1.207547747961244</v>
      </c>
      <c r="I15" s="39">
        <v>1.270123994766504</v>
      </c>
      <c r="J15" s="39">
        <v>1.398705884957759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1138241.19</v>
      </c>
      <c r="C17" s="36">
        <f aca="true" t="shared" si="2" ref="C17:J17">C18+C19+C20+C21+C22+C23+C24</f>
        <v>1139362.01</v>
      </c>
      <c r="D17" s="36">
        <f t="shared" si="2"/>
        <v>1344391.7400000002</v>
      </c>
      <c r="E17" s="36">
        <f t="shared" si="2"/>
        <v>814806.1299999999</v>
      </c>
      <c r="F17" s="36">
        <f t="shared" si="2"/>
        <v>866100.8799999999</v>
      </c>
      <c r="G17" s="36">
        <f t="shared" si="2"/>
        <v>923141.47</v>
      </c>
      <c r="H17" s="36">
        <f t="shared" si="2"/>
        <v>836750.5799999998</v>
      </c>
      <c r="I17" s="36">
        <f t="shared" si="2"/>
        <v>1158377.66</v>
      </c>
      <c r="J17" s="36">
        <f t="shared" si="2"/>
        <v>433124.13999999996</v>
      </c>
      <c r="K17" s="36">
        <f aca="true" t="shared" si="3" ref="K17:K24">SUM(B17:J17)</f>
        <v>8654295.8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843845.88</v>
      </c>
      <c r="C18" s="30">
        <f t="shared" si="4"/>
        <v>796883.18</v>
      </c>
      <c r="D18" s="30">
        <f t="shared" si="4"/>
        <v>1144399.54</v>
      </c>
      <c r="E18" s="30">
        <f t="shared" si="4"/>
        <v>530828.21</v>
      </c>
      <c r="F18" s="30">
        <f t="shared" si="4"/>
        <v>668546.44</v>
      </c>
      <c r="G18" s="30">
        <f t="shared" si="4"/>
        <v>747563.02</v>
      </c>
      <c r="H18" s="30">
        <f t="shared" si="4"/>
        <v>679076.94</v>
      </c>
      <c r="I18" s="30">
        <f t="shared" si="4"/>
        <v>879591.32</v>
      </c>
      <c r="J18" s="30">
        <f t="shared" si="4"/>
        <v>301276.17</v>
      </c>
      <c r="K18" s="30">
        <f t="shared" si="3"/>
        <v>6592010.699999999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263943.82</v>
      </c>
      <c r="C19" s="30">
        <f t="shared" si="5"/>
        <v>318242.81</v>
      </c>
      <c r="D19" s="30">
        <f t="shared" si="5"/>
        <v>178752.35</v>
      </c>
      <c r="E19" s="30">
        <f t="shared" si="5"/>
        <v>263432.17</v>
      </c>
      <c r="F19" s="30">
        <f t="shared" si="5"/>
        <v>175534.85</v>
      </c>
      <c r="G19" s="30">
        <f t="shared" si="5"/>
        <v>165386.85</v>
      </c>
      <c r="H19" s="30">
        <f t="shared" si="5"/>
        <v>140940.89</v>
      </c>
      <c r="I19" s="30">
        <f t="shared" si="5"/>
        <v>237598.72</v>
      </c>
      <c r="J19" s="30">
        <f t="shared" si="5"/>
        <v>120120.58</v>
      </c>
      <c r="K19" s="30">
        <f t="shared" si="3"/>
        <v>1863953.0400000003</v>
      </c>
      <c r="L19"/>
      <c r="M19"/>
      <c r="N19"/>
    </row>
    <row r="20" spans="1:14" ht="16.5" customHeight="1">
      <c r="A20" s="18" t="s">
        <v>28</v>
      </c>
      <c r="B20" s="30">
        <v>29110.26</v>
      </c>
      <c r="C20" s="30">
        <v>21553.56</v>
      </c>
      <c r="D20" s="30">
        <v>19898.62</v>
      </c>
      <c r="E20" s="30">
        <v>19204.52</v>
      </c>
      <c r="F20" s="30">
        <v>20678.36</v>
      </c>
      <c r="G20" s="30">
        <v>14957.62</v>
      </c>
      <c r="H20" s="30">
        <v>20161.87</v>
      </c>
      <c r="I20" s="30">
        <v>39846.39</v>
      </c>
      <c r="J20" s="30">
        <v>10386.16</v>
      </c>
      <c r="K20" s="30">
        <f t="shared" si="3"/>
        <v>195797.36000000002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-876.64</v>
      </c>
      <c r="H23" s="30">
        <v>-205.42</v>
      </c>
      <c r="I23" s="30">
        <v>0</v>
      </c>
      <c r="J23" s="30">
        <v>0</v>
      </c>
      <c r="K23" s="30">
        <f t="shared" si="3"/>
        <v>-1082.06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-224967.08000000002</v>
      </c>
      <c r="C27" s="30">
        <f t="shared" si="6"/>
        <v>-79461.87000000001</v>
      </c>
      <c r="D27" s="30">
        <f t="shared" si="6"/>
        <v>-140329.22</v>
      </c>
      <c r="E27" s="30">
        <f t="shared" si="6"/>
        <v>-198361.22999999998</v>
      </c>
      <c r="F27" s="30">
        <f t="shared" si="6"/>
        <v>-56007.6</v>
      </c>
      <c r="G27" s="30">
        <f t="shared" si="6"/>
        <v>-239105.4</v>
      </c>
      <c r="H27" s="30">
        <f t="shared" si="6"/>
        <v>-65748.29000000001</v>
      </c>
      <c r="I27" s="30">
        <f t="shared" si="6"/>
        <v>-131247.37</v>
      </c>
      <c r="J27" s="30">
        <f t="shared" si="6"/>
        <v>-34585.13</v>
      </c>
      <c r="K27" s="30">
        <f aca="true" t="shared" si="7" ref="K27:K35">SUM(B27:J27)</f>
        <v>-1169813.19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-224967.08000000002</v>
      </c>
      <c r="C28" s="30">
        <f t="shared" si="8"/>
        <v>-79461.87000000001</v>
      </c>
      <c r="D28" s="30">
        <f t="shared" si="8"/>
        <v>-121832.62</v>
      </c>
      <c r="E28" s="30">
        <f t="shared" si="8"/>
        <v>-198361.22999999998</v>
      </c>
      <c r="F28" s="30">
        <f t="shared" si="8"/>
        <v>-56007.6</v>
      </c>
      <c r="G28" s="30">
        <f t="shared" si="8"/>
        <v>-239105.4</v>
      </c>
      <c r="H28" s="30">
        <f t="shared" si="8"/>
        <v>-65748.29000000001</v>
      </c>
      <c r="I28" s="30">
        <f t="shared" si="8"/>
        <v>-131247.37</v>
      </c>
      <c r="J28" s="30">
        <f t="shared" si="8"/>
        <v>-29230.46</v>
      </c>
      <c r="K28" s="30">
        <f t="shared" si="7"/>
        <v>-1145961.92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-76656.8</v>
      </c>
      <c r="C29" s="30">
        <f aca="true" t="shared" si="9" ref="C29:J29">-ROUND((C9)*$E$3,2)</f>
        <v>-75578.8</v>
      </c>
      <c r="D29" s="30">
        <f t="shared" si="9"/>
        <v>-87736</v>
      </c>
      <c r="E29" s="30">
        <f t="shared" si="9"/>
        <v>-46842.4</v>
      </c>
      <c r="F29" s="30">
        <f t="shared" si="9"/>
        <v>-56007.6</v>
      </c>
      <c r="G29" s="30">
        <f t="shared" si="9"/>
        <v>-37800.4</v>
      </c>
      <c r="H29" s="30">
        <f t="shared" si="9"/>
        <v>-32890</v>
      </c>
      <c r="I29" s="30">
        <f t="shared" si="9"/>
        <v>-79970</v>
      </c>
      <c r="J29" s="30">
        <f t="shared" si="9"/>
        <v>-13411.2</v>
      </c>
      <c r="K29" s="30">
        <f t="shared" si="7"/>
        <v>-506893.2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-400.4</v>
      </c>
      <c r="C31" s="30">
        <v>0</v>
      </c>
      <c r="D31" s="30">
        <v>-123.2</v>
      </c>
      <c r="E31" s="30">
        <v>-154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-739.2</v>
      </c>
      <c r="L31"/>
      <c r="M31"/>
      <c r="N31"/>
    </row>
    <row r="32" spans="1:14" ht="16.5" customHeight="1">
      <c r="A32" s="25" t="s">
        <v>21</v>
      </c>
      <c r="B32" s="30">
        <v>-147909.88</v>
      </c>
      <c r="C32" s="30">
        <v>-3883.07</v>
      </c>
      <c r="D32" s="30">
        <v>-33973.42</v>
      </c>
      <c r="E32" s="30">
        <v>-151364.83</v>
      </c>
      <c r="F32" s="26">
        <v>0</v>
      </c>
      <c r="G32" s="30">
        <v>-201243.4</v>
      </c>
      <c r="H32" s="30">
        <v>-32858.29</v>
      </c>
      <c r="I32" s="30">
        <v>-51277.37</v>
      </c>
      <c r="J32" s="30">
        <v>-15819.26</v>
      </c>
      <c r="K32" s="30">
        <f t="shared" si="7"/>
        <v>-638329.52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913274.1099999999</v>
      </c>
      <c r="C47" s="27">
        <f aca="true" t="shared" si="11" ref="C47:J47">IF(C17+C27+C48&lt;0,0,C17+C27+C48)</f>
        <v>1059900.14</v>
      </c>
      <c r="D47" s="27">
        <f t="shared" si="11"/>
        <v>1204062.5200000003</v>
      </c>
      <c r="E47" s="27">
        <f t="shared" si="11"/>
        <v>616444.8999999999</v>
      </c>
      <c r="F47" s="27">
        <f t="shared" si="11"/>
        <v>810093.2799999999</v>
      </c>
      <c r="G47" s="27">
        <f t="shared" si="11"/>
        <v>684036.07</v>
      </c>
      <c r="H47" s="27">
        <f t="shared" si="11"/>
        <v>771002.2899999998</v>
      </c>
      <c r="I47" s="27">
        <f t="shared" si="11"/>
        <v>1027130.2899999999</v>
      </c>
      <c r="J47" s="27">
        <f t="shared" si="11"/>
        <v>398539.00999999995</v>
      </c>
      <c r="K47" s="20">
        <f>SUM(B47:J47)</f>
        <v>7484482.61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913274.11</v>
      </c>
      <c r="C53" s="10">
        <f t="shared" si="13"/>
        <v>1059900.14</v>
      </c>
      <c r="D53" s="10">
        <f t="shared" si="13"/>
        <v>1204062.52</v>
      </c>
      <c r="E53" s="10">
        <f t="shared" si="13"/>
        <v>616444.9</v>
      </c>
      <c r="F53" s="10">
        <f t="shared" si="13"/>
        <v>810093.28</v>
      </c>
      <c r="G53" s="10">
        <f t="shared" si="13"/>
        <v>684036.07</v>
      </c>
      <c r="H53" s="10">
        <f t="shared" si="13"/>
        <v>771002.29</v>
      </c>
      <c r="I53" s="10">
        <f>SUM(I54:I66)</f>
        <v>1027130.3</v>
      </c>
      <c r="J53" s="10">
        <f t="shared" si="13"/>
        <v>398539.01</v>
      </c>
      <c r="K53" s="5">
        <f>SUM(K54:K66)</f>
        <v>7484482.62</v>
      </c>
      <c r="L53" s="9"/>
    </row>
    <row r="54" spans="1:11" ht="16.5" customHeight="1">
      <c r="A54" s="7" t="s">
        <v>60</v>
      </c>
      <c r="B54" s="8">
        <v>797653.61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797653.61</v>
      </c>
    </row>
    <row r="55" spans="1:11" ht="16.5" customHeight="1">
      <c r="A55" s="7" t="s">
        <v>61</v>
      </c>
      <c r="B55" s="8">
        <v>115620.5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115620.5</v>
      </c>
    </row>
    <row r="56" spans="1:11" ht="16.5" customHeight="1">
      <c r="A56" s="7" t="s">
        <v>4</v>
      </c>
      <c r="B56" s="6">
        <v>0</v>
      </c>
      <c r="C56" s="8">
        <v>1059900.14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1059900.14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1204062.52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1204062.52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616444.9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616444.9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810093.28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810093.28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684036.07</v>
      </c>
      <c r="H60" s="6">
        <v>0</v>
      </c>
      <c r="I60" s="6">
        <v>0</v>
      </c>
      <c r="J60" s="6">
        <v>0</v>
      </c>
      <c r="K60" s="5">
        <f t="shared" si="14"/>
        <v>684036.07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771002.29</v>
      </c>
      <c r="I61" s="6">
        <v>0</v>
      </c>
      <c r="J61" s="6">
        <v>0</v>
      </c>
      <c r="K61" s="5">
        <f t="shared" si="14"/>
        <v>771002.29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380757.2</v>
      </c>
      <c r="J63" s="6">
        <v>0</v>
      </c>
      <c r="K63" s="5">
        <f t="shared" si="14"/>
        <v>380757.2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646373.1</v>
      </c>
      <c r="J64" s="6">
        <v>0</v>
      </c>
      <c r="K64" s="5">
        <f t="shared" si="14"/>
        <v>646373.1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398539.01</v>
      </c>
      <c r="K65" s="5">
        <f t="shared" si="14"/>
        <v>398539.01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2020-12-21T17:41:25Z</dcterms:modified>
  <cp:category/>
  <cp:version/>
  <cp:contentType/>
  <cp:contentStatus/>
</cp:coreProperties>
</file>