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<sst xmlns="http://schemas.openxmlformats.org/spreadsheetml/2006/main" count="74" uniqueCount="73">
  <si>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</si>
  <si>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</si>
  <si>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</si>
  <si>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</si>
  <si>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</si>
  <si>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</si>
  <si>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</si>
  <si>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</si>
  <si>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</si>
  <si>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</si>
  <si>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</si>
  <si>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</si>
  <si>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</si>
  <si>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</si>
  <si>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</si>
  <si>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</si>
  <si>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</si>
  <si>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</si>
  <si>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</si>
  <si>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</si>
  <si>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</si>
  <si>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</si>
  <si>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</si>
  <si>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</si>
  <si>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</si>
  <si>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</si>
  <si>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</si>
  <si>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</si>
  <si>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</si>
  <si>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</si>
  <si>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</si>
  <si>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</si>
  <si>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</si>
  <si>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</si>
  <si>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</si>
  <si>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</si>
  <si>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</si>
  <si>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</si>
  <si>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</si>
  <si>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</si>
  <si>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</si>
  <si>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</si>
  <si>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</si>
  <si>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</si>
  <si>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</si>
  <si>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</si>
  <si>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</si>
  <si>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</si>
  <si>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</si>
  <si>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</si>
  <si>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</si>
  <si>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</si>
  <si>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</si>
  <si>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</si>
  <si>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</si>
  <si>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</si>
  <si>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</si>
  <si>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</si>
  <si>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</si>
  <si>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</si>
  <si>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</si>
  <si>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</si>
  <si>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</si>
  <si>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</si>
  <si>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</si>
  <si>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</si>
  <si>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</si>
  <si>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</si>
  <si>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</si>
  <si>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</si>
  <si>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</si>
  <si>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</si>
  <si>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12/12/20 - VENCIMENTO 18/12/20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</si>
</sst>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158898</v>
      </c>
      <c r="C7" s="47">
        <f t="shared" si="0"/>
        <v>134979</v>
      </c>
      <c r="D7" s="47">
        <f t="shared" si="0"/>
        <v>196758</v>
      </c>
      <c r="E7" s="47">
        <f t="shared" si="0"/>
        <v>88479</v>
      </c>
      <c r="F7" s="47">
        <f t="shared" si="0"/>
        <v>116732</v>
      </c>
      <c r="G7" s="47">
        <f t="shared" si="0"/>
        <v>140263</v>
      </c>
      <c r="H7" s="47">
        <f t="shared" si="0"/>
        <v>161325</v>
      </c>
      <c r="I7" s="47">
        <f t="shared" si="0"/>
        <v>185384</v>
      </c>
      <c r="J7" s="47">
        <f t="shared" si="0"/>
        <v>40546</v>
      </c>
      <c r="K7" s="47">
        <f t="shared" si="0"/>
        <v>1223364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13503</v>
      </c>
      <c r="C8" s="45">
        <f t="shared" si="1"/>
        <v>14371</v>
      </c>
      <c r="D8" s="45">
        <f t="shared" si="1"/>
        <v>18070</v>
      </c>
      <c r="E8" s="45">
        <f t="shared" si="1"/>
        <v>8532</v>
      </c>
      <c r="F8" s="45">
        <f t="shared" si="1"/>
        <v>9410</v>
      </c>
      <c r="G8" s="45">
        <f t="shared" si="1"/>
        <v>7314</v>
      </c>
      <c r="H8" s="45">
        <f t="shared" si="1"/>
        <v>6860</v>
      </c>
      <c r="I8" s="45">
        <f t="shared" si="1"/>
        <v>13811</v>
      </c>
      <c r="J8" s="45">
        <f t="shared" si="1"/>
        <v>1631</v>
      </c>
      <c r="K8" s="38">
        <f>SUM(B8:J8)</f>
        <v>93502</v>
      </c>
      <c r="L8"/>
      <c r="M8"/>
      <c r="N8"/>
    </row>
    <row r="9" spans="1:14" ht="16.5" customHeight="1">
      <c r="A9" s="22" t="s">
        <v>35</v>
      </c>
      <c r="B9" s="45">
        <v>13487</v>
      </c>
      <c r="C9" s="45">
        <v>14367</v>
      </c>
      <c r="D9" s="45">
        <v>18067</v>
      </c>
      <c r="E9" s="45">
        <v>8490</v>
      </c>
      <c r="F9" s="45">
        <v>9394</v>
      </c>
      <c r="G9" s="45">
        <v>7314</v>
      </c>
      <c r="H9" s="45">
        <v>6860</v>
      </c>
      <c r="I9" s="45">
        <v>13796</v>
      </c>
      <c r="J9" s="45">
        <v>1631</v>
      </c>
      <c r="K9" s="38">
        <f>SUM(B9:J9)</f>
        <v>93406</v>
      </c>
      <c r="L9"/>
      <c r="M9"/>
      <c r="N9"/>
    </row>
    <row r="10" spans="1:14" ht="16.5" customHeight="1">
      <c r="A10" s="22" t="s">
        <v>34</v>
      </c>
      <c r="B10" s="45">
        <v>16</v>
      </c>
      <c r="C10" s="45">
        <v>4</v>
      </c>
      <c r="D10" s="45">
        <v>3</v>
      </c>
      <c r="E10" s="45">
        <v>42</v>
      </c>
      <c r="F10" s="45">
        <v>16</v>
      </c>
      <c r="G10" s="45">
        <v>0</v>
      </c>
      <c r="H10" s="45">
        <v>0</v>
      </c>
      <c r="I10" s="45">
        <v>15</v>
      </c>
      <c r="J10" s="45">
        <v>0</v>
      </c>
      <c r="K10" s="38">
        <f>SUM(B10:J10)</f>
        <v>96</v>
      </c>
      <c r="L10"/>
      <c r="M10"/>
      <c r="N10"/>
    </row>
    <row r="11" spans="1:14" ht="16.5" customHeight="1">
      <c r="A11" s="44" t="s">
        <v>33</v>
      </c>
      <c r="B11" s="43">
        <v>145395</v>
      </c>
      <c r="C11" s="43">
        <v>120608</v>
      </c>
      <c r="D11" s="43">
        <v>178688</v>
      </c>
      <c r="E11" s="43">
        <v>79947</v>
      </c>
      <c r="F11" s="43">
        <v>107322</v>
      </c>
      <c r="G11" s="43">
        <v>132949</v>
      </c>
      <c r="H11" s="43">
        <v>154465</v>
      </c>
      <c r="I11" s="43">
        <v>171573</v>
      </c>
      <c r="J11" s="43">
        <v>38915</v>
      </c>
      <c r="K11" s="38">
        <f>SUM(B11:J11)</f>
        <v>1129862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1.319788921966372</v>
      </c>
      <c r="C15" s="39">
        <v>1.398855927458664</v>
      </c>
      <c r="D15" s="39">
        <v>1.165653628062296</v>
      </c>
      <c r="E15" s="39">
        <v>1.435212787486159</v>
      </c>
      <c r="F15" s="39">
        <v>1.238571003647517</v>
      </c>
      <c r="G15" s="39">
        <v>1.200155867004782</v>
      </c>
      <c r="H15" s="39">
        <v>1.169225294120558</v>
      </c>
      <c r="I15" s="39">
        <v>1.244252861128914</v>
      </c>
      <c r="J15" s="39">
        <v>1.349917726481752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720937.93</v>
      </c>
      <c r="C17" s="36">
        <f aca="true" t="shared" si="2" ref="C17:J17">C18+C19+C20+C21+C22+C23+C24</f>
        <v>717769.36</v>
      </c>
      <c r="D17" s="36">
        <f t="shared" si="2"/>
        <v>950957.91</v>
      </c>
      <c r="E17" s="36">
        <f t="shared" si="2"/>
        <v>464642.62</v>
      </c>
      <c r="F17" s="36">
        <f t="shared" si="2"/>
        <v>560483.3099999999</v>
      </c>
      <c r="G17" s="36">
        <f t="shared" si="2"/>
        <v>644722.47</v>
      </c>
      <c r="H17" s="36">
        <f t="shared" si="2"/>
        <v>582227.57</v>
      </c>
      <c r="I17" s="36">
        <f t="shared" si="2"/>
        <v>733509.4500000001</v>
      </c>
      <c r="J17" s="36">
        <f t="shared" si="2"/>
        <v>196217.80000000002</v>
      </c>
      <c r="K17" s="36">
        <f aca="true" t="shared" si="3" ref="K17:K24">SUM(B17:J17)</f>
        <v>5571468.420000001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533357.03</v>
      </c>
      <c r="C18" s="30">
        <f t="shared" si="4"/>
        <v>497343.62</v>
      </c>
      <c r="D18" s="30">
        <f t="shared" si="4"/>
        <v>803067.78</v>
      </c>
      <c r="E18" s="30">
        <f t="shared" si="4"/>
        <v>314401.28</v>
      </c>
      <c r="F18" s="30">
        <f t="shared" si="4"/>
        <v>438655.51</v>
      </c>
      <c r="G18" s="30">
        <f t="shared" si="4"/>
        <v>532929.27</v>
      </c>
      <c r="H18" s="30">
        <f t="shared" si="4"/>
        <v>488605.03</v>
      </c>
      <c r="I18" s="30">
        <f t="shared" si="4"/>
        <v>566774.5</v>
      </c>
      <c r="J18" s="30">
        <f t="shared" si="4"/>
        <v>140447.29</v>
      </c>
      <c r="K18" s="30">
        <f t="shared" si="3"/>
        <v>4315581.31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170561.67</v>
      </c>
      <c r="C19" s="30">
        <f t="shared" si="5"/>
        <v>198368.45</v>
      </c>
      <c r="D19" s="30">
        <f t="shared" si="5"/>
        <v>133031.09</v>
      </c>
      <c r="E19" s="30">
        <f t="shared" si="5"/>
        <v>136831.46</v>
      </c>
      <c r="F19" s="30">
        <f t="shared" si="5"/>
        <v>104650.49</v>
      </c>
      <c r="G19" s="30">
        <f t="shared" si="5"/>
        <v>106668.92</v>
      </c>
      <c r="H19" s="30">
        <f t="shared" si="5"/>
        <v>82684.33</v>
      </c>
      <c r="I19" s="30">
        <f t="shared" si="5"/>
        <v>138436.29</v>
      </c>
      <c r="J19" s="30">
        <f t="shared" si="5"/>
        <v>49145</v>
      </c>
      <c r="K19" s="30">
        <f t="shared" si="3"/>
        <v>1120377.7</v>
      </c>
      <c r="L19"/>
      <c r="M19"/>
      <c r="N19"/>
    </row>
    <row r="20" spans="1:14" ht="16.5" customHeight="1">
      <c r="A20" s="18" t="s">
        <v>28</v>
      </c>
      <c r="B20" s="30">
        <v>15678</v>
      </c>
      <c r="C20" s="30">
        <v>19374.83</v>
      </c>
      <c r="D20" s="30">
        <v>13517.81</v>
      </c>
      <c r="E20" s="30">
        <v>12753.01</v>
      </c>
      <c r="F20" s="30">
        <v>15836.08</v>
      </c>
      <c r="G20" s="30">
        <v>10438.2</v>
      </c>
      <c r="H20" s="30">
        <v>14161.91</v>
      </c>
      <c r="I20" s="30">
        <v>26957.43</v>
      </c>
      <c r="J20" s="30">
        <v>5474.16</v>
      </c>
      <c r="K20" s="30">
        <f t="shared" si="3"/>
        <v>134191.43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-684.36</v>
      </c>
      <c r="F23" s="30">
        <v>0</v>
      </c>
      <c r="G23" s="30">
        <v>-1424.54</v>
      </c>
      <c r="H23" s="30">
        <v>0</v>
      </c>
      <c r="I23" s="30">
        <v>0</v>
      </c>
      <c r="J23" s="30">
        <v>-189.88</v>
      </c>
      <c r="K23" s="30">
        <f t="shared" si="3"/>
        <v>-2298.78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-59342.8</v>
      </c>
      <c r="C27" s="30">
        <f t="shared" si="6"/>
        <v>-63214.8</v>
      </c>
      <c r="D27" s="30">
        <f t="shared" si="6"/>
        <v>-97991.4</v>
      </c>
      <c r="E27" s="30">
        <f t="shared" si="6"/>
        <v>-37356</v>
      </c>
      <c r="F27" s="30">
        <f t="shared" si="6"/>
        <v>-41333.6</v>
      </c>
      <c r="G27" s="30">
        <f t="shared" si="6"/>
        <v>-32181.6</v>
      </c>
      <c r="H27" s="30">
        <f t="shared" si="6"/>
        <v>-30184</v>
      </c>
      <c r="I27" s="30">
        <f t="shared" si="6"/>
        <v>-60702.4</v>
      </c>
      <c r="J27" s="30">
        <f t="shared" si="6"/>
        <v>-12531.07</v>
      </c>
      <c r="K27" s="30">
        <f aca="true" t="shared" si="7" ref="K27:K35">SUM(B27:J27)</f>
        <v>-434837.67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-59342.8</v>
      </c>
      <c r="C28" s="30">
        <f t="shared" si="8"/>
        <v>-63214.8</v>
      </c>
      <c r="D28" s="30">
        <f t="shared" si="8"/>
        <v>-79494.8</v>
      </c>
      <c r="E28" s="30">
        <f t="shared" si="8"/>
        <v>-37356</v>
      </c>
      <c r="F28" s="30">
        <f t="shared" si="8"/>
        <v>-41333.6</v>
      </c>
      <c r="G28" s="30">
        <f t="shared" si="8"/>
        <v>-32181.6</v>
      </c>
      <c r="H28" s="30">
        <f t="shared" si="8"/>
        <v>-30184</v>
      </c>
      <c r="I28" s="30">
        <f t="shared" si="8"/>
        <v>-60702.4</v>
      </c>
      <c r="J28" s="30">
        <f t="shared" si="8"/>
        <v>-7176.4</v>
      </c>
      <c r="K28" s="30">
        <f t="shared" si="7"/>
        <v>-410986.4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-59342.8</v>
      </c>
      <c r="C29" s="30">
        <f aca="true" t="shared" si="9" ref="C29:J29">-ROUND((C9)*$E$3,2)</f>
        <v>-63214.8</v>
      </c>
      <c r="D29" s="30">
        <f t="shared" si="9"/>
        <v>-79494.8</v>
      </c>
      <c r="E29" s="30">
        <f t="shared" si="9"/>
        <v>-37356</v>
      </c>
      <c r="F29" s="30">
        <f t="shared" si="9"/>
        <v>-41333.6</v>
      </c>
      <c r="G29" s="30">
        <f t="shared" si="9"/>
        <v>-32181.6</v>
      </c>
      <c r="H29" s="30">
        <f t="shared" si="9"/>
        <v>-30184</v>
      </c>
      <c r="I29" s="30">
        <f t="shared" si="9"/>
        <v>-60702.4</v>
      </c>
      <c r="J29" s="30">
        <f t="shared" si="9"/>
        <v>-7176.4</v>
      </c>
      <c r="K29" s="30">
        <f t="shared" si="7"/>
        <v>-410986.4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661595.13</v>
      </c>
      <c r="C47" s="27">
        <f aca="true" t="shared" si="11" ref="C47:J47">IF(C17+C27+C48&lt;0,0,C17+C27+C48)</f>
        <v>654554.5599999999</v>
      </c>
      <c r="D47" s="27">
        <f t="shared" si="11"/>
        <v>852966.51</v>
      </c>
      <c r="E47" s="27">
        <f t="shared" si="11"/>
        <v>427286.62</v>
      </c>
      <c r="F47" s="27">
        <f t="shared" si="11"/>
        <v>519149.70999999996</v>
      </c>
      <c r="G47" s="27">
        <f t="shared" si="11"/>
        <v>612540.87</v>
      </c>
      <c r="H47" s="27">
        <f t="shared" si="11"/>
        <v>552043.57</v>
      </c>
      <c r="I47" s="27">
        <f t="shared" si="11"/>
        <v>672807.05</v>
      </c>
      <c r="J47" s="27">
        <f t="shared" si="11"/>
        <v>183686.73</v>
      </c>
      <c r="K47" s="20">
        <f>SUM(B47:J47)</f>
        <v>5136630.750000001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661595.13</v>
      </c>
      <c r="C53" s="10">
        <f t="shared" si="13"/>
        <v>654554.57</v>
      </c>
      <c r="D53" s="10">
        <f t="shared" si="13"/>
        <v>852966.5</v>
      </c>
      <c r="E53" s="10">
        <f t="shared" si="13"/>
        <v>427286.62</v>
      </c>
      <c r="F53" s="10">
        <f t="shared" si="13"/>
        <v>519149.7</v>
      </c>
      <c r="G53" s="10">
        <f t="shared" si="13"/>
        <v>612540.87</v>
      </c>
      <c r="H53" s="10">
        <f t="shared" si="13"/>
        <v>552043.57</v>
      </c>
      <c r="I53" s="10">
        <f>SUM(I54:I66)</f>
        <v>672807.05</v>
      </c>
      <c r="J53" s="10">
        <f t="shared" si="13"/>
        <v>183686.73</v>
      </c>
      <c r="K53" s="5">
        <f>SUM(K54:K66)</f>
        <v>5136630.740000001</v>
      </c>
      <c r="L53" s="9"/>
    </row>
    <row r="54" spans="1:11" ht="16.5" customHeight="1">
      <c r="A54" s="7" t="s">
        <v>60</v>
      </c>
      <c r="B54" s="8">
        <v>577969.51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577969.51</v>
      </c>
    </row>
    <row r="55" spans="1:11" ht="16.5" customHeight="1">
      <c r="A55" s="7" t="s">
        <v>61</v>
      </c>
      <c r="B55" s="8">
        <v>83625.62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83625.62</v>
      </c>
    </row>
    <row r="56" spans="1:11" ht="16.5" customHeight="1">
      <c r="A56" s="7" t="s">
        <v>4</v>
      </c>
      <c r="B56" s="6">
        <v>0</v>
      </c>
      <c r="C56" s="8">
        <v>654554.57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654554.57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852966.5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852966.5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427286.62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427286.62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519149.7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519149.7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612540.87</v>
      </c>
      <c r="H60" s="6">
        <v>0</v>
      </c>
      <c r="I60" s="6">
        <v>0</v>
      </c>
      <c r="J60" s="6">
        <v>0</v>
      </c>
      <c r="K60" s="5">
        <f t="shared" si="14"/>
        <v>612540.87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552043.57</v>
      </c>
      <c r="I61" s="6">
        <v>0</v>
      </c>
      <c r="J61" s="6">
        <v>0</v>
      </c>
      <c r="K61" s="5">
        <f t="shared" si="14"/>
        <v>552043.57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242345.1</v>
      </c>
      <c r="J63" s="6">
        <v>0</v>
      </c>
      <c r="K63" s="5">
        <f t="shared" si="14"/>
        <v>242345.1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430461.95</v>
      </c>
      <c r="J64" s="6">
        <v>0</v>
      </c>
      <c r="K64" s="5">
        <f t="shared" si="14"/>
        <v>430461.95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183686.73</v>
      </c>
      <c r="K65" s="5">
        <f t="shared" si="14"/>
        <v>183686.73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2020-12-18T13:09:29Z</dcterms:modified>
  <cp:category/>
  <cp:version/>
  <cp:contentType/>
  <cp:contentStatus/>
</cp:coreProperties>
</file>