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<sst xmlns="http://schemas.openxmlformats.org/spreadsheetml/2006/main" count="74" uniqueCount="73">
  <si>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</si>
  <si>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</si>
  <si>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</si>
  <si>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</si>
  <si>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</si>
  <si>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</si>
  <si>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</si>
  <si>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</si>
  <si>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</si>
  <si>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</si>
  <si>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</si>
  <si>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</si>
  <si>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</si>
  <si>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</si>
  <si>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</si>
  <si>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</si>
  <si>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</si>
  <si>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</si>
  <si>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</si>
  <si>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</si>
  <si>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</si>
  <si>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</si>
  <si>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</si>
  <si>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</si>
  <si>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</si>
  <si>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</si>
  <si>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</si>
  <si>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</si>
  <si>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</si>
  <si>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</si>
  <si>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</si>
  <si>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</si>
  <si>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</si>
  <si>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</si>
  <si>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</si>
  <si>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</si>
  <si>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</si>
  <si>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</si>
  <si>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</si>
  <si>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</si>
  <si>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</si>
  <si>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</si>
  <si>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</si>
  <si>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</si>
  <si>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</si>
  <si>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</si>
  <si>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</si>
  <si>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</si>
  <si>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</si>
  <si>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</si>
  <si>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</si>
  <si>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</si>
  <si>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</si>
  <si>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</si>
  <si>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</si>
  <si>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</si>
  <si>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</si>
  <si>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</si>
  <si>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</si>
  <si>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</si>
  <si>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</si>
  <si>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</si>
  <si>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</si>
  <si>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</si>
  <si>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</si>
  <si>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</si>
  <si>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</si>
  <si>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</si>
  <si>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</si>
  <si>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</si>
  <si>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</si>
  <si>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</si>
  <si>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11/12/20 - VENCIMENTO 18/12/20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</si>
</sst>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248326</v>
      </c>
      <c r="C7" s="47">
        <f t="shared" si="0"/>
        <v>214517</v>
      </c>
      <c r="D7" s="47">
        <f t="shared" si="0"/>
        <v>275039</v>
      </c>
      <c r="E7" s="47">
        <f t="shared" si="0"/>
        <v>146274</v>
      </c>
      <c r="F7" s="47">
        <f t="shared" si="0"/>
        <v>179441</v>
      </c>
      <c r="G7" s="47">
        <f t="shared" si="0"/>
        <v>198306</v>
      </c>
      <c r="H7" s="47">
        <f t="shared" si="0"/>
        <v>230625</v>
      </c>
      <c r="I7" s="47">
        <f t="shared" si="0"/>
        <v>289928</v>
      </c>
      <c r="J7" s="47">
        <f t="shared" si="0"/>
        <v>85788</v>
      </c>
      <c r="K7" s="47">
        <f t="shared" si="0"/>
        <v>1868244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17222</v>
      </c>
      <c r="C8" s="45">
        <f t="shared" si="1"/>
        <v>16946</v>
      </c>
      <c r="D8" s="45">
        <f t="shared" si="1"/>
        <v>18871</v>
      </c>
      <c r="E8" s="45">
        <f t="shared" si="1"/>
        <v>10547</v>
      </c>
      <c r="F8" s="45">
        <f t="shared" si="1"/>
        <v>12795</v>
      </c>
      <c r="G8" s="45">
        <f t="shared" si="1"/>
        <v>8544</v>
      </c>
      <c r="H8" s="45">
        <f t="shared" si="1"/>
        <v>7681</v>
      </c>
      <c r="I8" s="45">
        <f t="shared" si="1"/>
        <v>17775</v>
      </c>
      <c r="J8" s="45">
        <f t="shared" si="1"/>
        <v>2917</v>
      </c>
      <c r="K8" s="38">
        <f>SUM(B8:J8)</f>
        <v>113298</v>
      </c>
      <c r="L8"/>
      <c r="M8"/>
      <c r="N8"/>
    </row>
    <row r="9" spans="1:14" ht="16.5" customHeight="1">
      <c r="A9" s="22" t="s">
        <v>35</v>
      </c>
      <c r="B9" s="45">
        <v>17203</v>
      </c>
      <c r="C9" s="45">
        <v>16943</v>
      </c>
      <c r="D9" s="45">
        <v>18869</v>
      </c>
      <c r="E9" s="45">
        <v>10510</v>
      </c>
      <c r="F9" s="45">
        <v>12778</v>
      </c>
      <c r="G9" s="45">
        <v>8539</v>
      </c>
      <c r="H9" s="45">
        <v>7681</v>
      </c>
      <c r="I9" s="45">
        <v>17753</v>
      </c>
      <c r="J9" s="45">
        <v>2917</v>
      </c>
      <c r="K9" s="38">
        <f>SUM(B9:J9)</f>
        <v>113193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3</v>
      </c>
      <c r="D10" s="45">
        <v>2</v>
      </c>
      <c r="E10" s="45">
        <v>37</v>
      </c>
      <c r="F10" s="45">
        <v>17</v>
      </c>
      <c r="G10" s="45">
        <v>5</v>
      </c>
      <c r="H10" s="45">
        <v>0</v>
      </c>
      <c r="I10" s="45">
        <v>22</v>
      </c>
      <c r="J10" s="45">
        <v>0</v>
      </c>
      <c r="K10" s="38">
        <f>SUM(B10:J10)</f>
        <v>105</v>
      </c>
      <c r="L10"/>
      <c r="M10"/>
      <c r="N10"/>
    </row>
    <row r="11" spans="1:14" ht="16.5" customHeight="1">
      <c r="A11" s="44" t="s">
        <v>33</v>
      </c>
      <c r="B11" s="43">
        <v>231104</v>
      </c>
      <c r="C11" s="43">
        <v>197571</v>
      </c>
      <c r="D11" s="43">
        <v>256168</v>
      </c>
      <c r="E11" s="43">
        <v>135727</v>
      </c>
      <c r="F11" s="43">
        <v>166646</v>
      </c>
      <c r="G11" s="43">
        <v>189762</v>
      </c>
      <c r="H11" s="43">
        <v>222944</v>
      </c>
      <c r="I11" s="43">
        <v>272153</v>
      </c>
      <c r="J11" s="43">
        <v>82871</v>
      </c>
      <c r="K11" s="38">
        <f>SUM(B11:J11)</f>
        <v>1754946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1.319788921966372</v>
      </c>
      <c r="C15" s="39">
        <v>1.409256383073497</v>
      </c>
      <c r="D15" s="39">
        <v>1.178878213652523</v>
      </c>
      <c r="E15" s="39">
        <v>1.528198409987592</v>
      </c>
      <c r="F15" s="39">
        <v>1.256740741205022</v>
      </c>
      <c r="G15" s="39">
        <v>1.240519858172468</v>
      </c>
      <c r="H15" s="39">
        <v>1.185616277343172</v>
      </c>
      <c r="I15" s="39">
        <v>1.264321464746803</v>
      </c>
      <c r="J15" s="39">
        <v>1.415131152368138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1129732.77</v>
      </c>
      <c r="C17" s="36">
        <f aca="true" t="shared" si="2" ref="C17:J17">C18+C19+C20+C21+C22+C23+C24</f>
        <v>1138510.0099999998</v>
      </c>
      <c r="D17" s="36">
        <f t="shared" si="2"/>
        <v>1344693.9499999997</v>
      </c>
      <c r="E17" s="36">
        <f t="shared" si="2"/>
        <v>814807.8999999999</v>
      </c>
      <c r="F17" s="36">
        <f t="shared" si="2"/>
        <v>869898.26</v>
      </c>
      <c r="G17" s="36">
        <f t="shared" si="2"/>
        <v>946054.86</v>
      </c>
      <c r="H17" s="36">
        <f t="shared" si="2"/>
        <v>844886.0199999998</v>
      </c>
      <c r="I17" s="36">
        <f t="shared" si="2"/>
        <v>1162002.09</v>
      </c>
      <c r="J17" s="36">
        <f t="shared" si="2"/>
        <v>432246.57999999996</v>
      </c>
      <c r="K17" s="36">
        <f aca="true" t="shared" si="3" ref="K17:K24">SUM(B17:J17)</f>
        <v>8682832.439999998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833531.05</v>
      </c>
      <c r="C18" s="30">
        <f t="shared" si="4"/>
        <v>790409.34</v>
      </c>
      <c r="D18" s="30">
        <f t="shared" si="4"/>
        <v>1122571.68</v>
      </c>
      <c r="E18" s="30">
        <f t="shared" si="4"/>
        <v>519770.03</v>
      </c>
      <c r="F18" s="30">
        <f t="shared" si="4"/>
        <v>674303.39</v>
      </c>
      <c r="G18" s="30">
        <f t="shared" si="4"/>
        <v>753463.65</v>
      </c>
      <c r="H18" s="30">
        <f t="shared" si="4"/>
        <v>698493.94</v>
      </c>
      <c r="I18" s="30">
        <f t="shared" si="4"/>
        <v>886396.87</v>
      </c>
      <c r="J18" s="30">
        <f t="shared" si="4"/>
        <v>297161.05</v>
      </c>
      <c r="K18" s="30">
        <f t="shared" si="3"/>
        <v>6576101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266554</v>
      </c>
      <c r="C19" s="30">
        <f t="shared" si="5"/>
        <v>323480.07</v>
      </c>
      <c r="D19" s="30">
        <f t="shared" si="5"/>
        <v>200803.62</v>
      </c>
      <c r="E19" s="30">
        <f t="shared" si="5"/>
        <v>274541.7</v>
      </c>
      <c r="F19" s="30">
        <f t="shared" si="5"/>
        <v>173121.15</v>
      </c>
      <c r="G19" s="30">
        <f t="shared" si="5"/>
        <v>181222.97</v>
      </c>
      <c r="H19" s="30">
        <f t="shared" si="5"/>
        <v>129651.84</v>
      </c>
      <c r="I19" s="30">
        <f t="shared" si="5"/>
        <v>234293.72</v>
      </c>
      <c r="J19" s="30">
        <f t="shared" si="5"/>
        <v>123360.81</v>
      </c>
      <c r="K19" s="30">
        <f t="shared" si="3"/>
        <v>1907029.8800000001</v>
      </c>
      <c r="L19"/>
      <c r="M19"/>
      <c r="N19"/>
    </row>
    <row r="20" spans="1:14" ht="16.5" customHeight="1">
      <c r="A20" s="18" t="s">
        <v>28</v>
      </c>
      <c r="B20" s="30">
        <v>28518.69</v>
      </c>
      <c r="C20" s="30">
        <v>21938.14</v>
      </c>
      <c r="D20" s="30">
        <v>19977.42</v>
      </c>
      <c r="E20" s="30">
        <v>19154.94</v>
      </c>
      <c r="F20" s="30">
        <v>21132.49</v>
      </c>
      <c r="G20" s="30">
        <v>15257.62</v>
      </c>
      <c r="H20" s="30">
        <v>19963.94</v>
      </c>
      <c r="I20" s="30">
        <v>39970.27</v>
      </c>
      <c r="J20" s="30">
        <v>10383.49</v>
      </c>
      <c r="K20" s="30">
        <f t="shared" si="3"/>
        <v>196296.99999999997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-212.2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-127196.68</v>
      </c>
      <c r="C27" s="30">
        <f t="shared" si="6"/>
        <v>-78931.03</v>
      </c>
      <c r="D27" s="30">
        <f t="shared" si="6"/>
        <v>-116970.19</v>
      </c>
      <c r="E27" s="30">
        <f t="shared" si="6"/>
        <v>-108341.56</v>
      </c>
      <c r="F27" s="30">
        <f t="shared" si="6"/>
        <v>-56223.2</v>
      </c>
      <c r="G27" s="30">
        <f t="shared" si="6"/>
        <v>-107894.02</v>
      </c>
      <c r="H27" s="30">
        <f t="shared" si="6"/>
        <v>-45777.7</v>
      </c>
      <c r="I27" s="30">
        <f t="shared" si="6"/>
        <v>-96810.73999999999</v>
      </c>
      <c r="J27" s="30">
        <f t="shared" si="6"/>
        <v>-23957.729999999996</v>
      </c>
      <c r="K27" s="30">
        <f aca="true" t="shared" si="7" ref="K27:K35">SUM(B27:J27)</f>
        <v>-762102.85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-127196.68</v>
      </c>
      <c r="C28" s="30">
        <f t="shared" si="8"/>
        <v>-78931.03</v>
      </c>
      <c r="D28" s="30">
        <f t="shared" si="8"/>
        <v>-98473.59</v>
      </c>
      <c r="E28" s="30">
        <f t="shared" si="8"/>
        <v>-108341.56</v>
      </c>
      <c r="F28" s="30">
        <f t="shared" si="8"/>
        <v>-56223.2</v>
      </c>
      <c r="G28" s="30">
        <f t="shared" si="8"/>
        <v>-107894.02</v>
      </c>
      <c r="H28" s="30">
        <f t="shared" si="8"/>
        <v>-45777.7</v>
      </c>
      <c r="I28" s="30">
        <f t="shared" si="8"/>
        <v>-96810.73999999999</v>
      </c>
      <c r="J28" s="30">
        <f t="shared" si="8"/>
        <v>-18603.059999999998</v>
      </c>
      <c r="K28" s="30">
        <f t="shared" si="7"/>
        <v>-738251.5799999998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-75693.2</v>
      </c>
      <c r="C29" s="30">
        <f aca="true" t="shared" si="9" ref="C29:J29">-ROUND((C9)*$E$3,2)</f>
        <v>-74549.2</v>
      </c>
      <c r="D29" s="30">
        <f t="shared" si="9"/>
        <v>-83023.6</v>
      </c>
      <c r="E29" s="30">
        <f t="shared" si="9"/>
        <v>-46244</v>
      </c>
      <c r="F29" s="30">
        <f t="shared" si="9"/>
        <v>-56223.2</v>
      </c>
      <c r="G29" s="30">
        <f t="shared" si="9"/>
        <v>-37571.6</v>
      </c>
      <c r="H29" s="30">
        <f t="shared" si="9"/>
        <v>-33796.4</v>
      </c>
      <c r="I29" s="30">
        <f t="shared" si="9"/>
        <v>-78113.2</v>
      </c>
      <c r="J29" s="30">
        <f t="shared" si="9"/>
        <v>-12834.8</v>
      </c>
      <c r="K29" s="30">
        <f t="shared" si="7"/>
        <v>-498049.2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-400.4</v>
      </c>
      <c r="C31" s="30">
        <v>-61.6</v>
      </c>
      <c r="D31" s="30">
        <v>-92.4</v>
      </c>
      <c r="E31" s="30">
        <v>-123.2</v>
      </c>
      <c r="F31" s="26">
        <v>0</v>
      </c>
      <c r="G31" s="30">
        <v>-92.4</v>
      </c>
      <c r="H31" s="30">
        <v>0</v>
      </c>
      <c r="I31" s="30">
        <v>0</v>
      </c>
      <c r="J31" s="30">
        <v>0</v>
      </c>
      <c r="K31" s="30">
        <f t="shared" si="7"/>
        <v>-770</v>
      </c>
      <c r="L31"/>
      <c r="M31"/>
      <c r="N31"/>
    </row>
    <row r="32" spans="1:14" ht="16.5" customHeight="1">
      <c r="A32" s="25" t="s">
        <v>21</v>
      </c>
      <c r="B32" s="30">
        <v>-51103.08</v>
      </c>
      <c r="C32" s="30">
        <v>-4320.23</v>
      </c>
      <c r="D32" s="30">
        <v>-15357.59</v>
      </c>
      <c r="E32" s="30">
        <v>-61974.36</v>
      </c>
      <c r="F32" s="26">
        <v>0</v>
      </c>
      <c r="G32" s="30">
        <v>-70230.02</v>
      </c>
      <c r="H32" s="30">
        <v>-11981.3</v>
      </c>
      <c r="I32" s="30">
        <v>-18697.54</v>
      </c>
      <c r="J32" s="30">
        <v>-5768.26</v>
      </c>
      <c r="K32" s="30">
        <f t="shared" si="7"/>
        <v>-239432.38000000003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1002536.0900000001</v>
      </c>
      <c r="C47" s="27">
        <f aca="true" t="shared" si="11" ref="C47:J47">IF(C17+C27+C48&lt;0,0,C17+C27+C48)</f>
        <v>1059578.9799999997</v>
      </c>
      <c r="D47" s="27">
        <f t="shared" si="11"/>
        <v>1227723.7599999998</v>
      </c>
      <c r="E47" s="27">
        <f t="shared" si="11"/>
        <v>706466.3399999999</v>
      </c>
      <c r="F47" s="27">
        <f t="shared" si="11"/>
        <v>813675.06</v>
      </c>
      <c r="G47" s="27">
        <f t="shared" si="11"/>
        <v>838160.84</v>
      </c>
      <c r="H47" s="27">
        <f t="shared" si="11"/>
        <v>799108.3199999998</v>
      </c>
      <c r="I47" s="27">
        <f t="shared" si="11"/>
        <v>1065191.35</v>
      </c>
      <c r="J47" s="27">
        <f t="shared" si="11"/>
        <v>408288.85</v>
      </c>
      <c r="K47" s="20">
        <f>SUM(B47:J47)</f>
        <v>7920729.589999998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1002536.0800000001</v>
      </c>
      <c r="C53" s="10">
        <f t="shared" si="13"/>
        <v>1059578.98</v>
      </c>
      <c r="D53" s="10">
        <f t="shared" si="13"/>
        <v>1227723.75</v>
      </c>
      <c r="E53" s="10">
        <f t="shared" si="13"/>
        <v>706466.35</v>
      </c>
      <c r="F53" s="10">
        <f t="shared" si="13"/>
        <v>813675.06</v>
      </c>
      <c r="G53" s="10">
        <f t="shared" si="13"/>
        <v>838160.83</v>
      </c>
      <c r="H53" s="10">
        <f t="shared" si="13"/>
        <v>799108.32</v>
      </c>
      <c r="I53" s="10">
        <f>SUM(I54:I66)</f>
        <v>1065191.36</v>
      </c>
      <c r="J53" s="10">
        <f t="shared" si="13"/>
        <v>408288.85</v>
      </c>
      <c r="K53" s="5">
        <f>SUM(K54:K66)</f>
        <v>7920729.58</v>
      </c>
      <c r="L53" s="9"/>
    </row>
    <row r="54" spans="1:11" ht="16.5" customHeight="1">
      <c r="A54" s="7" t="s">
        <v>60</v>
      </c>
      <c r="B54" s="8">
        <v>875715.27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875715.27</v>
      </c>
    </row>
    <row r="55" spans="1:11" ht="16.5" customHeight="1">
      <c r="A55" s="7" t="s">
        <v>61</v>
      </c>
      <c r="B55" s="8">
        <v>126820.81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126820.81</v>
      </c>
    </row>
    <row r="56" spans="1:11" ht="16.5" customHeight="1">
      <c r="A56" s="7" t="s">
        <v>4</v>
      </c>
      <c r="B56" s="6">
        <v>0</v>
      </c>
      <c r="C56" s="8">
        <v>1059578.98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1059578.98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1227723.75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1227723.75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706466.35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706466.35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813675.06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813675.06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838160.83</v>
      </c>
      <c r="H60" s="6">
        <v>0</v>
      </c>
      <c r="I60" s="6">
        <v>0</v>
      </c>
      <c r="J60" s="6">
        <v>0</v>
      </c>
      <c r="K60" s="5">
        <f t="shared" si="14"/>
        <v>838160.83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799108.32</v>
      </c>
      <c r="I61" s="6">
        <v>0</v>
      </c>
      <c r="J61" s="6">
        <v>0</v>
      </c>
      <c r="K61" s="5">
        <f t="shared" si="14"/>
        <v>799108.32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383042.81</v>
      </c>
      <c r="J63" s="6">
        <v>0</v>
      </c>
      <c r="K63" s="5">
        <f t="shared" si="14"/>
        <v>383042.81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682148.55</v>
      </c>
      <c r="J64" s="6">
        <v>0</v>
      </c>
      <c r="K64" s="5">
        <f t="shared" si="14"/>
        <v>682148.55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408288.85</v>
      </c>
      <c r="K65" s="5">
        <f t="shared" si="14"/>
        <v>408288.85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2020-12-18T13:09:12Z</dcterms:modified>
  <cp:category/>
  <cp:version/>
  <cp:contentType/>
  <cp:contentStatus/>
</cp:coreProperties>
</file>