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<sst xmlns="http://schemas.openxmlformats.org/spreadsheetml/2006/main" count="74" uniqueCount="73">
  <si>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</si>
  <si>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</si>
  <si>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</si>
  <si>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</si>
  <si>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</si>
  <si>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</si>
  <si>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</si>
  <si>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</si>
  <si>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</si>
  <si>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</si>
  <si>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</si>
  <si>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</si>
  <si>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</si>
  <si>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</si>
  <si>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</si>
  <si>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</si>
  <si>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</si>
  <si>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</si>
  <si>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</si>
  <si>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</si>
  <si>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</si>
  <si>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</si>
  <si>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</si>
  <si>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</si>
  <si>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</si>
  <si>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</si>
  <si>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</si>
  <si>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</si>
  <si>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</si>
  <si>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</si>
  <si>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</si>
  <si>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</si>
  <si>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</si>
  <si>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</si>
  <si>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</si>
  <si>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</si>
  <si>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</si>
  <si>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</si>
  <si>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</si>
  <si>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</si>
  <si>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</si>
  <si>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</si>
  <si>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</si>
  <si>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</si>
  <si>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</si>
  <si>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</si>
  <si>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</si>
  <si>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</si>
  <si>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</si>
  <si>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</si>
  <si>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</si>
  <si>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</si>
  <si>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</si>
  <si>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</si>
  <si>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</si>
  <si>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</si>
  <si>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</si>
  <si>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</si>
  <si>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</si>
  <si>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</si>
  <si>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</si>
  <si>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</si>
  <si>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</si>
  <si>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</si>
  <si>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</si>
  <si>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</si>
  <si>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</si>
  <si>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</si>
  <si>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</si>
  <si>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</si>
  <si>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</si>
  <si>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</si>
  <si>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08/12/20 - VENCIMENTO 15/12/20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</si>
</sst>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243219</v>
      </c>
      <c r="C7" s="47">
        <f t="shared" si="0"/>
        <v>211068</v>
      </c>
      <c r="D7" s="47">
        <f t="shared" si="0"/>
        <v>274347</v>
      </c>
      <c r="E7" s="47">
        <f t="shared" si="0"/>
        <v>146298</v>
      </c>
      <c r="F7" s="47">
        <f t="shared" si="0"/>
        <v>173247</v>
      </c>
      <c r="G7" s="47">
        <f t="shared" si="0"/>
        <v>192981</v>
      </c>
      <c r="H7" s="47">
        <f t="shared" si="0"/>
        <v>220964</v>
      </c>
      <c r="I7" s="47">
        <f t="shared" si="0"/>
        <v>280733</v>
      </c>
      <c r="J7" s="47">
        <f t="shared" si="0"/>
        <v>85194</v>
      </c>
      <c r="K7" s="47">
        <f t="shared" si="0"/>
        <v>1828051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16205</v>
      </c>
      <c r="C8" s="45">
        <f t="shared" si="1"/>
        <v>16330</v>
      </c>
      <c r="D8" s="45">
        <f t="shared" si="1"/>
        <v>18170</v>
      </c>
      <c r="E8" s="45">
        <f t="shared" si="1"/>
        <v>10450</v>
      </c>
      <c r="F8" s="45">
        <f t="shared" si="1"/>
        <v>12170</v>
      </c>
      <c r="G8" s="45">
        <f t="shared" si="1"/>
        <v>8249</v>
      </c>
      <c r="H8" s="45">
        <f t="shared" si="1"/>
        <v>7233</v>
      </c>
      <c r="I8" s="45">
        <f t="shared" si="1"/>
        <v>17008</v>
      </c>
      <c r="J8" s="45">
        <f t="shared" si="1"/>
        <v>2870</v>
      </c>
      <c r="K8" s="38">
        <f>SUM(B8:J8)</f>
        <v>108685</v>
      </c>
      <c r="L8"/>
      <c r="M8"/>
      <c r="N8"/>
    </row>
    <row r="9" spans="1:14" ht="16.5" customHeight="1">
      <c r="A9" s="22" t="s">
        <v>35</v>
      </c>
      <c r="B9" s="45">
        <v>16183</v>
      </c>
      <c r="C9" s="45">
        <v>16326</v>
      </c>
      <c r="D9" s="45">
        <v>18167</v>
      </c>
      <c r="E9" s="45">
        <v>10394</v>
      </c>
      <c r="F9" s="45">
        <v>12160</v>
      </c>
      <c r="G9" s="45">
        <v>8245</v>
      </c>
      <c r="H9" s="45">
        <v>7233</v>
      </c>
      <c r="I9" s="45">
        <v>16977</v>
      </c>
      <c r="J9" s="45">
        <v>2870</v>
      </c>
      <c r="K9" s="38">
        <f>SUM(B9:J9)</f>
        <v>108555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4</v>
      </c>
      <c r="D10" s="45">
        <v>3</v>
      </c>
      <c r="E10" s="45">
        <v>56</v>
      </c>
      <c r="F10" s="45">
        <v>10</v>
      </c>
      <c r="G10" s="45">
        <v>4</v>
      </c>
      <c r="H10" s="45">
        <v>0</v>
      </c>
      <c r="I10" s="45">
        <v>31</v>
      </c>
      <c r="J10" s="45">
        <v>0</v>
      </c>
      <c r="K10" s="38">
        <f>SUM(B10:J10)</f>
        <v>130</v>
      </c>
      <c r="L10"/>
      <c r="M10"/>
      <c r="N10"/>
    </row>
    <row r="11" spans="1:14" ht="16.5" customHeight="1">
      <c r="A11" s="44" t="s">
        <v>33</v>
      </c>
      <c r="B11" s="43">
        <v>227014</v>
      </c>
      <c r="C11" s="43">
        <v>194738</v>
      </c>
      <c r="D11" s="43">
        <v>256177</v>
      </c>
      <c r="E11" s="43">
        <v>135848</v>
      </c>
      <c r="F11" s="43">
        <v>161077</v>
      </c>
      <c r="G11" s="43">
        <v>184732</v>
      </c>
      <c r="H11" s="43">
        <v>213731</v>
      </c>
      <c r="I11" s="43">
        <v>263725</v>
      </c>
      <c r="J11" s="43">
        <v>82324</v>
      </c>
      <c r="K11" s="38">
        <f>SUM(B11:J11)</f>
        <v>1719366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1.34571715828285</v>
      </c>
      <c r="C15" s="39">
        <v>1.4337241106144</v>
      </c>
      <c r="D15" s="39">
        <v>1.182700940374303</v>
      </c>
      <c r="E15" s="39">
        <v>1.53122646962363</v>
      </c>
      <c r="F15" s="39">
        <v>1.297028541924816</v>
      </c>
      <c r="G15" s="39">
        <v>1.256765039843575</v>
      </c>
      <c r="H15" s="39">
        <v>1.233599928127988</v>
      </c>
      <c r="I15" s="39">
        <v>1.303684421128001</v>
      </c>
      <c r="J15" s="39">
        <v>1.431793455662198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1128414.75</v>
      </c>
      <c r="C17" s="36">
        <f aca="true" t="shared" si="2" ref="C17:J17">C18+C19+C20+C21+C22+C23+C24</f>
        <v>1139847.81</v>
      </c>
      <c r="D17" s="36">
        <f t="shared" si="2"/>
        <v>1345495.0100000002</v>
      </c>
      <c r="E17" s="36">
        <f t="shared" si="2"/>
        <v>816616.7</v>
      </c>
      <c r="F17" s="36">
        <f t="shared" si="2"/>
        <v>866670.6799999999</v>
      </c>
      <c r="G17" s="36">
        <f t="shared" si="2"/>
        <v>932009.7600000001</v>
      </c>
      <c r="H17" s="36">
        <f t="shared" si="2"/>
        <v>842534.43</v>
      </c>
      <c r="I17" s="36">
        <f t="shared" si="2"/>
        <v>1160307.87</v>
      </c>
      <c r="J17" s="36">
        <f t="shared" si="2"/>
        <v>433865.14</v>
      </c>
      <c r="K17" s="36">
        <f aca="true" t="shared" si="3" ref="K17:K24">SUM(B17:J17)</f>
        <v>8665762.15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816388.9</v>
      </c>
      <c r="C18" s="30">
        <f t="shared" si="4"/>
        <v>777701.15</v>
      </c>
      <c r="D18" s="30">
        <f t="shared" si="4"/>
        <v>1119747.28</v>
      </c>
      <c r="E18" s="30">
        <f t="shared" si="4"/>
        <v>519855.31</v>
      </c>
      <c r="F18" s="30">
        <f t="shared" si="4"/>
        <v>651027.58</v>
      </c>
      <c r="G18" s="30">
        <f t="shared" si="4"/>
        <v>733231.31</v>
      </c>
      <c r="H18" s="30">
        <f t="shared" si="4"/>
        <v>669233.67</v>
      </c>
      <c r="I18" s="30">
        <f t="shared" si="4"/>
        <v>858285</v>
      </c>
      <c r="J18" s="30">
        <f t="shared" si="4"/>
        <v>295103.5</v>
      </c>
      <c r="K18" s="30">
        <f t="shared" si="3"/>
        <v>6440573.7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282239.65</v>
      </c>
      <c r="C19" s="30">
        <f t="shared" si="5"/>
        <v>337307.74</v>
      </c>
      <c r="D19" s="30">
        <f t="shared" si="5"/>
        <v>204578.88</v>
      </c>
      <c r="E19" s="30">
        <f t="shared" si="5"/>
        <v>276160.9</v>
      </c>
      <c r="F19" s="30">
        <f t="shared" si="5"/>
        <v>193373.77</v>
      </c>
      <c r="G19" s="30">
        <f t="shared" si="5"/>
        <v>188268.17</v>
      </c>
      <c r="H19" s="30">
        <f t="shared" si="5"/>
        <v>156332.94</v>
      </c>
      <c r="I19" s="30">
        <f t="shared" si="5"/>
        <v>260647.78</v>
      </c>
      <c r="J19" s="30">
        <f t="shared" si="5"/>
        <v>127423.76</v>
      </c>
      <c r="K19" s="30">
        <f t="shared" si="3"/>
        <v>2026333.5899999999</v>
      </c>
      <c r="L19"/>
      <c r="M19"/>
      <c r="N19"/>
    </row>
    <row r="20" spans="1:14" ht="16.5" customHeight="1">
      <c r="A20" s="18" t="s">
        <v>28</v>
      </c>
      <c r="B20" s="30">
        <v>28657.17</v>
      </c>
      <c r="C20" s="30">
        <v>22156.46</v>
      </c>
      <c r="D20" s="30">
        <v>19827.62</v>
      </c>
      <c r="E20" s="30">
        <v>19259.26</v>
      </c>
      <c r="F20" s="30">
        <v>20928.1</v>
      </c>
      <c r="G20" s="30">
        <v>14728.4</v>
      </c>
      <c r="H20" s="30">
        <v>20191.52</v>
      </c>
      <c r="I20" s="30">
        <v>40033.86</v>
      </c>
      <c r="J20" s="30">
        <v>9996.65</v>
      </c>
      <c r="K20" s="30">
        <f t="shared" si="3"/>
        <v>195779.03999999995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-540.94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-220066.47999999998</v>
      </c>
      <c r="C27" s="30">
        <f t="shared" si="6"/>
        <v>-76219.70999999999</v>
      </c>
      <c r="D27" s="30">
        <f t="shared" si="6"/>
        <v>-136916.7</v>
      </c>
      <c r="E27" s="30">
        <f t="shared" si="6"/>
        <v>-185667.73</v>
      </c>
      <c r="F27" s="30">
        <f t="shared" si="6"/>
        <v>-55563.2</v>
      </c>
      <c r="G27" s="30">
        <f t="shared" si="6"/>
        <v>-226912.41</v>
      </c>
      <c r="H27" s="30">
        <f t="shared" si="6"/>
        <v>-63660.15</v>
      </c>
      <c r="I27" s="30">
        <f t="shared" si="6"/>
        <v>-124379.16</v>
      </c>
      <c r="J27" s="30">
        <f t="shared" si="6"/>
        <v>-34774.450000000004</v>
      </c>
      <c r="K27" s="30">
        <f aca="true" t="shared" si="7" ref="K27:K35">SUM(B27:J27)</f>
        <v>-1124159.99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-219591.27999999997</v>
      </c>
      <c r="C28" s="30">
        <f t="shared" si="8"/>
        <v>-75823.70999999999</v>
      </c>
      <c r="D28" s="30">
        <f t="shared" si="8"/>
        <v>-118420.1</v>
      </c>
      <c r="E28" s="30">
        <f t="shared" si="8"/>
        <v>-184321.33000000002</v>
      </c>
      <c r="F28" s="30">
        <f t="shared" si="8"/>
        <v>-53504</v>
      </c>
      <c r="G28" s="30">
        <f t="shared" si="8"/>
        <v>-225328.41</v>
      </c>
      <c r="H28" s="30">
        <f t="shared" si="8"/>
        <v>-63660.15</v>
      </c>
      <c r="I28" s="30">
        <f t="shared" si="8"/>
        <v>-124379.16</v>
      </c>
      <c r="J28" s="30">
        <f t="shared" si="8"/>
        <v>-27954.58</v>
      </c>
      <c r="K28" s="30">
        <f t="shared" si="7"/>
        <v>-1092982.72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-71205.2</v>
      </c>
      <c r="C29" s="30">
        <f aca="true" t="shared" si="9" ref="C29:J29">-ROUND((C9)*$E$3,2)</f>
        <v>-71834.4</v>
      </c>
      <c r="D29" s="30">
        <f t="shared" si="9"/>
        <v>-79934.8</v>
      </c>
      <c r="E29" s="30">
        <f t="shared" si="9"/>
        <v>-45733.6</v>
      </c>
      <c r="F29" s="30">
        <f t="shared" si="9"/>
        <v>-53504</v>
      </c>
      <c r="G29" s="30">
        <f t="shared" si="9"/>
        <v>-36278</v>
      </c>
      <c r="H29" s="30">
        <f t="shared" si="9"/>
        <v>-31825.2</v>
      </c>
      <c r="I29" s="30">
        <f t="shared" si="9"/>
        <v>-74698.8</v>
      </c>
      <c r="J29" s="30">
        <f t="shared" si="9"/>
        <v>-12628</v>
      </c>
      <c r="K29" s="30">
        <f t="shared" si="7"/>
        <v>-477641.99999999994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-400.4</v>
      </c>
      <c r="C31" s="30">
        <v>-30.8</v>
      </c>
      <c r="D31" s="30">
        <v>-184.8</v>
      </c>
      <c r="E31" s="30">
        <v>-369.6</v>
      </c>
      <c r="F31" s="26">
        <v>0</v>
      </c>
      <c r="G31" s="30">
        <v>-61.6</v>
      </c>
      <c r="H31" s="30">
        <v>-24.82</v>
      </c>
      <c r="I31" s="30">
        <v>-38.74</v>
      </c>
      <c r="J31" s="30">
        <v>-11.95</v>
      </c>
      <c r="K31" s="30">
        <f t="shared" si="7"/>
        <v>-1122.71</v>
      </c>
      <c r="L31"/>
      <c r="M31"/>
      <c r="N31"/>
    </row>
    <row r="32" spans="1:14" ht="16.5" customHeight="1">
      <c r="A32" s="25" t="s">
        <v>21</v>
      </c>
      <c r="B32" s="30">
        <v>-147985.68</v>
      </c>
      <c r="C32" s="30">
        <v>-3958.51</v>
      </c>
      <c r="D32" s="30">
        <v>-38300.5</v>
      </c>
      <c r="E32" s="30">
        <v>-138218.13</v>
      </c>
      <c r="F32" s="26">
        <v>0</v>
      </c>
      <c r="G32" s="30">
        <v>-188988.81</v>
      </c>
      <c r="H32" s="30">
        <v>-31810.13</v>
      </c>
      <c r="I32" s="30">
        <v>-49641.62</v>
      </c>
      <c r="J32" s="30">
        <v>-15314.63</v>
      </c>
      <c r="K32" s="30">
        <f t="shared" si="7"/>
        <v>-614218.01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-475.2</v>
      </c>
      <c r="C33" s="27">
        <f t="shared" si="10"/>
        <v>-396</v>
      </c>
      <c r="D33" s="27">
        <f t="shared" si="10"/>
        <v>-18496.6</v>
      </c>
      <c r="E33" s="27">
        <f t="shared" si="10"/>
        <v>-1346.4</v>
      </c>
      <c r="F33" s="27">
        <f t="shared" si="10"/>
        <v>-2059.2</v>
      </c>
      <c r="G33" s="27">
        <f t="shared" si="10"/>
        <v>-1584</v>
      </c>
      <c r="H33" s="27">
        <f t="shared" si="10"/>
        <v>0</v>
      </c>
      <c r="I33" s="27">
        <f t="shared" si="10"/>
        <v>0</v>
      </c>
      <c r="J33" s="27">
        <f t="shared" si="10"/>
        <v>-6819.87</v>
      </c>
      <c r="K33" s="30">
        <f t="shared" si="7"/>
        <v>-31177.27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-475.2</v>
      </c>
      <c r="C36" s="17">
        <v>-396</v>
      </c>
      <c r="D36" s="17">
        <v>0</v>
      </c>
      <c r="E36" s="17">
        <v>-1346.4</v>
      </c>
      <c r="F36" s="17">
        <v>-2059.2</v>
      </c>
      <c r="G36" s="17">
        <v>-1584</v>
      </c>
      <c r="H36" s="17">
        <v>0</v>
      </c>
      <c r="I36" s="17">
        <v>0</v>
      </c>
      <c r="J36" s="17">
        <v>-1465.2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908348.27</v>
      </c>
      <c r="C47" s="27">
        <f aca="true" t="shared" si="11" ref="C47:J47">IF(C17+C27+C48&lt;0,0,C17+C27+C48)</f>
        <v>1063628.1</v>
      </c>
      <c r="D47" s="27">
        <f t="shared" si="11"/>
        <v>1208578.3100000003</v>
      </c>
      <c r="E47" s="27">
        <f t="shared" si="11"/>
        <v>630948.97</v>
      </c>
      <c r="F47" s="27">
        <f t="shared" si="11"/>
        <v>811107.48</v>
      </c>
      <c r="G47" s="27">
        <f t="shared" si="11"/>
        <v>705097.3500000001</v>
      </c>
      <c r="H47" s="27">
        <f t="shared" si="11"/>
        <v>778874.28</v>
      </c>
      <c r="I47" s="27">
        <f t="shared" si="11"/>
        <v>1035928.7100000001</v>
      </c>
      <c r="J47" s="27">
        <f t="shared" si="11"/>
        <v>399090.69</v>
      </c>
      <c r="K47" s="20">
        <f>SUM(B47:J47)</f>
        <v>7541602.160000001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908348.26</v>
      </c>
      <c r="C53" s="10">
        <f t="shared" si="13"/>
        <v>1063628.1</v>
      </c>
      <c r="D53" s="10">
        <f t="shared" si="13"/>
        <v>1208578.31</v>
      </c>
      <c r="E53" s="10">
        <f t="shared" si="13"/>
        <v>630948.97</v>
      </c>
      <c r="F53" s="10">
        <f t="shared" si="13"/>
        <v>811107.48</v>
      </c>
      <c r="G53" s="10">
        <f t="shared" si="13"/>
        <v>705097.34</v>
      </c>
      <c r="H53" s="10">
        <f t="shared" si="13"/>
        <v>778874.28</v>
      </c>
      <c r="I53" s="10">
        <f>SUM(I54:I66)</f>
        <v>1035928.71</v>
      </c>
      <c r="J53" s="10">
        <f t="shared" si="13"/>
        <v>399090.69</v>
      </c>
      <c r="K53" s="5">
        <f>SUM(K54:K66)</f>
        <v>7541602.14</v>
      </c>
      <c r="L53" s="9"/>
    </row>
    <row r="54" spans="1:11" ht="16.5" customHeight="1">
      <c r="A54" s="7" t="s">
        <v>60</v>
      </c>
      <c r="B54" s="8">
        <v>795258.9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795258.9</v>
      </c>
    </row>
    <row r="55" spans="1:11" ht="16.5" customHeight="1">
      <c r="A55" s="7" t="s">
        <v>61</v>
      </c>
      <c r="B55" s="8">
        <v>113089.36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113089.36</v>
      </c>
    </row>
    <row r="56" spans="1:11" ht="16.5" customHeight="1">
      <c r="A56" s="7" t="s">
        <v>4</v>
      </c>
      <c r="B56" s="6">
        <v>0</v>
      </c>
      <c r="C56" s="8">
        <v>1063628.1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1063628.1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1208578.31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1208578.31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630948.97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630948.97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811107.48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811107.48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705097.34</v>
      </c>
      <c r="H60" s="6">
        <v>0</v>
      </c>
      <c r="I60" s="6">
        <v>0</v>
      </c>
      <c r="J60" s="6">
        <v>0</v>
      </c>
      <c r="K60" s="5">
        <f t="shared" si="14"/>
        <v>705097.34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778874.28</v>
      </c>
      <c r="I61" s="6">
        <v>0</v>
      </c>
      <c r="J61" s="6">
        <v>0</v>
      </c>
      <c r="K61" s="5">
        <f t="shared" si="14"/>
        <v>778874.28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384536.74</v>
      </c>
      <c r="J63" s="6">
        <v>0</v>
      </c>
      <c r="K63" s="5">
        <f t="shared" si="14"/>
        <v>384536.74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651391.97</v>
      </c>
      <c r="J64" s="6">
        <v>0</v>
      </c>
      <c r="K64" s="5">
        <f t="shared" si="14"/>
        <v>651391.97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399090.69</v>
      </c>
      <c r="K65" s="5">
        <f t="shared" si="14"/>
        <v>399090.69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2020-12-14T18:24:59Z</dcterms:modified>
  <cp:category/>
  <cp:version/>
  <cp:contentType/>
  <cp:contentStatus/>
</cp:coreProperties>
</file>