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<sst xmlns="http://schemas.openxmlformats.org/spreadsheetml/2006/main" count="74" uniqueCount="73">
  <si>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</si>
  <si>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</si>
  <si>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</si>
  <si>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</si>
  <si>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</si>
  <si>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</si>
  <si>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</si>
  <si>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</si>
  <si>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</si>
  <si>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</si>
  <si>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</si>
  <si>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</si>
  <si>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</si>
  <si>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</si>
  <si>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</si>
  <si>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</si>
  <si>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</si>
  <si>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</si>
  <si>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</si>
  <si>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</si>
  <si>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</si>
  <si>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</si>
  <si>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</si>
  <si>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</si>
  <si>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</si>
  <si>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</si>
  <si>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</si>
  <si>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</si>
  <si>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</si>
  <si>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</si>
  <si>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</si>
  <si>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</si>
  <si>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</si>
  <si>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</si>
  <si>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</si>
  <si>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</si>
  <si>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</si>
  <si>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</si>
  <si>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</si>
  <si>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</si>
  <si>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</si>
  <si>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</si>
  <si>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</si>
  <si>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</si>
  <si>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</si>
  <si>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</si>
  <si>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</si>
  <si>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</si>
  <si>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</si>
  <si>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</si>
  <si>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</si>
  <si>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</si>
  <si>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</si>
  <si>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</si>
  <si>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</si>
  <si>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</si>
  <si>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</si>
  <si>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</si>
  <si>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</si>
  <si>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</si>
  <si>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</si>
  <si>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</si>
  <si>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</si>
  <si>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</si>
  <si>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</si>
  <si>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</si>
  <si>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</si>
  <si>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</si>
  <si>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</si>
  <si>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</si>
  <si>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</si>
  <si>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</si>
  <si>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07/12/20 - VENCIMENTO 14/12/20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</si>
</sst>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242826</v>
      </c>
      <c r="C7" s="47">
        <f t="shared" si="0"/>
        <v>208807</v>
      </c>
      <c r="D7" s="47">
        <f t="shared" si="0"/>
        <v>279988</v>
      </c>
      <c r="E7" s="47">
        <f t="shared" si="0"/>
        <v>146229</v>
      </c>
      <c r="F7" s="47">
        <f t="shared" si="0"/>
        <v>171833</v>
      </c>
      <c r="G7" s="47">
        <f t="shared" si="0"/>
        <v>189195</v>
      </c>
      <c r="H7" s="47">
        <f t="shared" si="0"/>
        <v>220893</v>
      </c>
      <c r="I7" s="47">
        <f t="shared" si="0"/>
        <v>280206</v>
      </c>
      <c r="J7" s="47">
        <f t="shared" si="0"/>
        <v>84407</v>
      </c>
      <c r="K7" s="47">
        <f t="shared" si="0"/>
        <v>1824384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17880</v>
      </c>
      <c r="C8" s="45">
        <f t="shared" si="1"/>
        <v>17335</v>
      </c>
      <c r="D8" s="45">
        <f t="shared" si="1"/>
        <v>20570</v>
      </c>
      <c r="E8" s="45">
        <f t="shared" si="1"/>
        <v>11129</v>
      </c>
      <c r="F8" s="45">
        <f t="shared" si="1"/>
        <v>13016</v>
      </c>
      <c r="G8" s="45">
        <f t="shared" si="1"/>
        <v>8471</v>
      </c>
      <c r="H8" s="45">
        <f t="shared" si="1"/>
        <v>8431</v>
      </c>
      <c r="I8" s="45">
        <f t="shared" si="1"/>
        <v>18415</v>
      </c>
      <c r="J8" s="45">
        <f t="shared" si="1"/>
        <v>3069</v>
      </c>
      <c r="K8" s="38">
        <f>SUM(B8:J8)</f>
        <v>118316</v>
      </c>
      <c r="L8"/>
      <c r="M8"/>
      <c r="N8"/>
    </row>
    <row r="9" spans="1:14" ht="16.5" customHeight="1">
      <c r="A9" s="22" t="s">
        <v>35</v>
      </c>
      <c r="B9" s="45">
        <v>17861</v>
      </c>
      <c r="C9" s="45">
        <v>17330</v>
      </c>
      <c r="D9" s="45">
        <v>20565</v>
      </c>
      <c r="E9" s="45">
        <v>11098</v>
      </c>
      <c r="F9" s="45">
        <v>13007</v>
      </c>
      <c r="G9" s="45">
        <v>8469</v>
      </c>
      <c r="H9" s="45">
        <v>8431</v>
      </c>
      <c r="I9" s="45">
        <v>18386</v>
      </c>
      <c r="J9" s="45">
        <v>3069</v>
      </c>
      <c r="K9" s="38">
        <f>SUM(B9:J9)</f>
        <v>118216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5</v>
      </c>
      <c r="D10" s="45">
        <v>5</v>
      </c>
      <c r="E10" s="45">
        <v>31</v>
      </c>
      <c r="F10" s="45">
        <v>9</v>
      </c>
      <c r="G10" s="45">
        <v>2</v>
      </c>
      <c r="H10" s="45">
        <v>0</v>
      </c>
      <c r="I10" s="45">
        <v>29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33</v>
      </c>
      <c r="B11" s="43">
        <v>224946</v>
      </c>
      <c r="C11" s="43">
        <v>191472</v>
      </c>
      <c r="D11" s="43">
        <v>259418</v>
      </c>
      <c r="E11" s="43">
        <v>135100</v>
      </c>
      <c r="F11" s="43">
        <v>158817</v>
      </c>
      <c r="G11" s="43">
        <v>180724</v>
      </c>
      <c r="H11" s="43">
        <v>212462</v>
      </c>
      <c r="I11" s="43">
        <v>261791</v>
      </c>
      <c r="J11" s="43">
        <v>81338</v>
      </c>
      <c r="K11" s="38">
        <f>SUM(B11:J11)</f>
        <v>1706068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1.354983511202278</v>
      </c>
      <c r="C15" s="39">
        <v>1.446949091359794</v>
      </c>
      <c r="D15" s="39">
        <v>1.16483167152883</v>
      </c>
      <c r="E15" s="39">
        <v>1.531699260698897</v>
      </c>
      <c r="F15" s="39">
        <v>1.312217063117</v>
      </c>
      <c r="G15" s="39">
        <v>1.277568910000286</v>
      </c>
      <c r="H15" s="39">
        <v>1.228882255882188</v>
      </c>
      <c r="I15" s="39">
        <v>1.305739834018162</v>
      </c>
      <c r="J15" s="39">
        <v>1.443422950148816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1135062.79</v>
      </c>
      <c r="C17" s="36">
        <f aca="true" t="shared" si="2" ref="C17:J17">C18+C19+C20+C21+C22+C23+C24</f>
        <v>1137613.29</v>
      </c>
      <c r="D17" s="36">
        <f t="shared" si="2"/>
        <v>1352107.41</v>
      </c>
      <c r="E17" s="36">
        <f t="shared" si="2"/>
        <v>816682.21</v>
      </c>
      <c r="F17" s="36">
        <f t="shared" si="2"/>
        <v>869605.6799999999</v>
      </c>
      <c r="G17" s="36">
        <f t="shared" si="2"/>
        <v>928355.12</v>
      </c>
      <c r="H17" s="36">
        <f t="shared" si="2"/>
        <v>838864.14</v>
      </c>
      <c r="I17" s="36">
        <f t="shared" si="2"/>
        <v>1159883.4100000001</v>
      </c>
      <c r="J17" s="36">
        <f t="shared" si="2"/>
        <v>433488.69</v>
      </c>
      <c r="K17" s="36">
        <f aca="true" t="shared" si="3" ref="K17:K24">SUM(B17:J17)</f>
        <v>8671662.74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815069.75</v>
      </c>
      <c r="C18" s="30">
        <f t="shared" si="4"/>
        <v>769370.27</v>
      </c>
      <c r="D18" s="30">
        <f t="shared" si="4"/>
        <v>1142771.02</v>
      </c>
      <c r="E18" s="30">
        <f t="shared" si="4"/>
        <v>519610.13</v>
      </c>
      <c r="F18" s="30">
        <f t="shared" si="4"/>
        <v>645714.05</v>
      </c>
      <c r="G18" s="30">
        <f t="shared" si="4"/>
        <v>718846.4</v>
      </c>
      <c r="H18" s="30">
        <f t="shared" si="4"/>
        <v>669018.63</v>
      </c>
      <c r="I18" s="30">
        <f t="shared" si="4"/>
        <v>856673.8</v>
      </c>
      <c r="J18" s="30">
        <f t="shared" si="4"/>
        <v>292377.41</v>
      </c>
      <c r="K18" s="30">
        <f t="shared" si="3"/>
        <v>6429451.46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289336.32</v>
      </c>
      <c r="C19" s="30">
        <f t="shared" si="5"/>
        <v>343869.34</v>
      </c>
      <c r="D19" s="30">
        <f t="shared" si="5"/>
        <v>188364.86</v>
      </c>
      <c r="E19" s="30">
        <f t="shared" si="5"/>
        <v>276276.32</v>
      </c>
      <c r="F19" s="30">
        <f t="shared" si="5"/>
        <v>201602.94</v>
      </c>
      <c r="G19" s="30">
        <f t="shared" si="5"/>
        <v>199529.41</v>
      </c>
      <c r="H19" s="30">
        <f t="shared" si="5"/>
        <v>153126.49</v>
      </c>
      <c r="I19" s="30">
        <f t="shared" si="5"/>
        <v>261919.31</v>
      </c>
      <c r="J19" s="30">
        <f t="shared" si="5"/>
        <v>129646.85</v>
      </c>
      <c r="K19" s="30">
        <f t="shared" si="3"/>
        <v>2043671.84</v>
      </c>
      <c r="L19"/>
      <c r="M19"/>
      <c r="N19"/>
    </row>
    <row r="20" spans="1:14" ht="16.5" customHeight="1">
      <c r="A20" s="18" t="s">
        <v>28</v>
      </c>
      <c r="B20" s="30">
        <v>29421.59</v>
      </c>
      <c r="C20" s="30">
        <v>21691.22</v>
      </c>
      <c r="D20" s="30">
        <v>19630.3</v>
      </c>
      <c r="E20" s="30">
        <v>19454.53</v>
      </c>
      <c r="F20" s="30">
        <v>20947.46</v>
      </c>
      <c r="G20" s="30">
        <v>14087.85</v>
      </c>
      <c r="H20" s="30">
        <v>20045.43</v>
      </c>
      <c r="I20" s="30">
        <v>39949.07</v>
      </c>
      <c r="J20" s="30">
        <v>10123.2</v>
      </c>
      <c r="K20" s="30">
        <f t="shared" si="3"/>
        <v>195350.65000000002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0</v>
      </c>
      <c r="E23" s="30">
        <v>0</v>
      </c>
      <c r="F23" s="30">
        <v>0</v>
      </c>
      <c r="G23" s="30">
        <v>-219.16</v>
      </c>
      <c r="H23" s="30">
        <v>-102.71</v>
      </c>
      <c r="I23" s="30">
        <v>0</v>
      </c>
      <c r="J23" s="30">
        <v>0</v>
      </c>
      <c r="K23" s="30">
        <f t="shared" si="3"/>
        <v>-427.96999999999997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-130106.85999999999</v>
      </c>
      <c r="C27" s="30">
        <f t="shared" si="6"/>
        <v>-79241.1</v>
      </c>
      <c r="D27" s="30">
        <f t="shared" si="6"/>
        <v>-122211.41</v>
      </c>
      <c r="E27" s="30">
        <f t="shared" si="6"/>
        <v>-111416.91</v>
      </c>
      <c r="F27" s="30">
        <f t="shared" si="6"/>
        <v>-57230.8</v>
      </c>
      <c r="G27" s="30">
        <f t="shared" si="6"/>
        <v>-116006.4</v>
      </c>
      <c r="H27" s="30">
        <f t="shared" si="6"/>
        <v>-51516.32</v>
      </c>
      <c r="I27" s="30">
        <f t="shared" si="6"/>
        <v>-103401.56999999999</v>
      </c>
      <c r="J27" s="30">
        <f t="shared" si="6"/>
        <v>-25800.58</v>
      </c>
      <c r="K27" s="30">
        <f aca="true" t="shared" si="7" ref="K27:K35">SUM(B27:J27)</f>
        <v>-796931.9499999998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-130106.85999999999</v>
      </c>
      <c r="C28" s="30">
        <f t="shared" si="8"/>
        <v>-79241.1</v>
      </c>
      <c r="D28" s="30">
        <f t="shared" si="8"/>
        <v>-103714.81</v>
      </c>
      <c r="E28" s="30">
        <f t="shared" si="8"/>
        <v>-111416.91</v>
      </c>
      <c r="F28" s="30">
        <f t="shared" si="8"/>
        <v>-57230.8</v>
      </c>
      <c r="G28" s="30">
        <f t="shared" si="8"/>
        <v>-116006.4</v>
      </c>
      <c r="H28" s="30">
        <f t="shared" si="8"/>
        <v>-51516.32</v>
      </c>
      <c r="I28" s="30">
        <f t="shared" si="8"/>
        <v>-103401.56999999999</v>
      </c>
      <c r="J28" s="30">
        <f t="shared" si="8"/>
        <v>-20445.91</v>
      </c>
      <c r="K28" s="30">
        <f t="shared" si="7"/>
        <v>-773080.6799999999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-78588.4</v>
      </c>
      <c r="C29" s="30">
        <f aca="true" t="shared" si="9" ref="C29:J29">-ROUND((C9)*$E$3,2)</f>
        <v>-76252</v>
      </c>
      <c r="D29" s="30">
        <f t="shared" si="9"/>
        <v>-90486</v>
      </c>
      <c r="E29" s="30">
        <f t="shared" si="9"/>
        <v>-48831.2</v>
      </c>
      <c r="F29" s="30">
        <f t="shared" si="9"/>
        <v>-57230.8</v>
      </c>
      <c r="G29" s="30">
        <f t="shared" si="9"/>
        <v>-37263.6</v>
      </c>
      <c r="H29" s="30">
        <f t="shared" si="9"/>
        <v>-37096.4</v>
      </c>
      <c r="I29" s="30">
        <f t="shared" si="9"/>
        <v>-80898.4</v>
      </c>
      <c r="J29" s="30">
        <f t="shared" si="9"/>
        <v>-13503.6</v>
      </c>
      <c r="K29" s="30">
        <f t="shared" si="7"/>
        <v>-520150.3999999999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-277.2</v>
      </c>
      <c r="C31" s="30">
        <v>-61.6</v>
      </c>
      <c r="D31" s="30">
        <v>-61.6</v>
      </c>
      <c r="E31" s="30">
        <v>-184.8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-585.2</v>
      </c>
      <c r="L31"/>
      <c r="M31"/>
      <c r="N31"/>
    </row>
    <row r="32" spans="1:14" ht="16.5" customHeight="1">
      <c r="A32" s="25" t="s">
        <v>21</v>
      </c>
      <c r="B32" s="30">
        <v>-51241.26</v>
      </c>
      <c r="C32" s="30">
        <v>-2927.5</v>
      </c>
      <c r="D32" s="30">
        <v>-13167.21</v>
      </c>
      <c r="E32" s="30">
        <v>-62400.91</v>
      </c>
      <c r="F32" s="26">
        <v>0</v>
      </c>
      <c r="G32" s="30">
        <v>-78742.8</v>
      </c>
      <c r="H32" s="30">
        <v>-14419.92</v>
      </c>
      <c r="I32" s="30">
        <v>-22503.17</v>
      </c>
      <c r="J32" s="30">
        <v>-6942.31</v>
      </c>
      <c r="K32" s="30">
        <f t="shared" si="7"/>
        <v>-252345.08000000002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1004955.93</v>
      </c>
      <c r="C47" s="27">
        <f aca="true" t="shared" si="11" ref="C47:J47">IF(C17+C27+C48&lt;0,0,C17+C27+C48)</f>
        <v>1058372.19</v>
      </c>
      <c r="D47" s="27">
        <f t="shared" si="11"/>
        <v>1229896</v>
      </c>
      <c r="E47" s="27">
        <f t="shared" si="11"/>
        <v>705265.2999999999</v>
      </c>
      <c r="F47" s="27">
        <f t="shared" si="11"/>
        <v>812374.8799999999</v>
      </c>
      <c r="G47" s="27">
        <f t="shared" si="11"/>
        <v>812348.72</v>
      </c>
      <c r="H47" s="27">
        <f t="shared" si="11"/>
        <v>787347.8200000001</v>
      </c>
      <c r="I47" s="27">
        <f t="shared" si="11"/>
        <v>1056481.84</v>
      </c>
      <c r="J47" s="27">
        <f t="shared" si="11"/>
        <v>407688.11</v>
      </c>
      <c r="K47" s="20">
        <f>SUM(B47:J47)</f>
        <v>7874730.79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1004955.93</v>
      </c>
      <c r="C53" s="10">
        <f t="shared" si="13"/>
        <v>1058372.2</v>
      </c>
      <c r="D53" s="10">
        <f t="shared" si="13"/>
        <v>1229896.01</v>
      </c>
      <c r="E53" s="10">
        <f t="shared" si="13"/>
        <v>705265.3</v>
      </c>
      <c r="F53" s="10">
        <f t="shared" si="13"/>
        <v>812374.88</v>
      </c>
      <c r="G53" s="10">
        <f t="shared" si="13"/>
        <v>812348.73</v>
      </c>
      <c r="H53" s="10">
        <f t="shared" si="13"/>
        <v>787347.82</v>
      </c>
      <c r="I53" s="10">
        <f>SUM(I54:I66)</f>
        <v>1056481.84</v>
      </c>
      <c r="J53" s="10">
        <f t="shared" si="13"/>
        <v>407688.11</v>
      </c>
      <c r="K53" s="5">
        <f>SUM(K54:K66)</f>
        <v>7874730.819999999</v>
      </c>
      <c r="L53" s="9"/>
    </row>
    <row r="54" spans="1:11" ht="16.5" customHeight="1">
      <c r="A54" s="7" t="s">
        <v>60</v>
      </c>
      <c r="B54" s="8">
        <v>877527.52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877527.52</v>
      </c>
    </row>
    <row r="55" spans="1:11" ht="16.5" customHeight="1">
      <c r="A55" s="7" t="s">
        <v>61</v>
      </c>
      <c r="B55" s="8">
        <v>127428.41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127428.41</v>
      </c>
    </row>
    <row r="56" spans="1:11" ht="16.5" customHeight="1">
      <c r="A56" s="7" t="s">
        <v>4</v>
      </c>
      <c r="B56" s="6">
        <v>0</v>
      </c>
      <c r="C56" s="8">
        <v>1058372.2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1058372.2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1229896.01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1229896.01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705265.3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705265.3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812374.88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812374.88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812348.73</v>
      </c>
      <c r="H60" s="6">
        <v>0</v>
      </c>
      <c r="I60" s="6">
        <v>0</v>
      </c>
      <c r="J60" s="6">
        <v>0</v>
      </c>
      <c r="K60" s="5">
        <f t="shared" si="14"/>
        <v>812348.73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787347.82</v>
      </c>
      <c r="I61" s="6">
        <v>0</v>
      </c>
      <c r="J61" s="6">
        <v>0</v>
      </c>
      <c r="K61" s="5">
        <f t="shared" si="14"/>
        <v>787347.82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389207.91</v>
      </c>
      <c r="J63" s="6">
        <v>0</v>
      </c>
      <c r="K63" s="5">
        <f t="shared" si="14"/>
        <v>389207.91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667273.93</v>
      </c>
      <c r="J64" s="6">
        <v>0</v>
      </c>
      <c r="K64" s="5">
        <f t="shared" si="14"/>
        <v>667273.93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407688.11</v>
      </c>
      <c r="K65" s="5">
        <f t="shared" si="14"/>
        <v>407688.11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2020-12-12T12:13:03Z</dcterms:modified>
  <cp:category/>
  <cp:version/>
  <cp:contentType/>
  <cp:contentStatus/>
</cp:coreProperties>
</file>