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<sst xmlns="http://schemas.openxmlformats.org/spreadsheetml/2006/main" count="74" uniqueCount="73">
  <si>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</si>
  <si>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</si>
  <si>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</si>
  <si>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</si>
  <si>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</si>
  <si>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</si>
  <si>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</si>
  <si>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</si>
  <si>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</si>
  <si>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</si>
  <si>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</si>
  <si>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</si>
  <si>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</si>
  <si>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</si>
  <si>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</si>
  <si>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</si>
  <si>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</si>
  <si>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</si>
  <si>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</si>
  <si>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</si>
  <si>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</si>
  <si>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</si>
  <si>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</si>
  <si>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</si>
  <si>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</si>
  <si>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</si>
  <si>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</si>
  <si>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</si>
  <si>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</si>
  <si>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</si>
  <si>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</si>
  <si>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</si>
  <si>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</si>
  <si>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</si>
  <si>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</si>
  <si>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</si>
  <si>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</si>
  <si>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</si>
  <si>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</si>
  <si>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</si>
  <si>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</si>
  <si>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</si>
  <si>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</si>
  <si>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</si>
  <si>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</si>
  <si>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</si>
  <si>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</si>
  <si>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</si>
  <si>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</si>
  <si>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</si>
  <si>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</si>
  <si>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</si>
  <si>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</si>
  <si>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</si>
  <si>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</si>
  <si>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</si>
  <si>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</si>
  <si>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</si>
  <si>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</si>
  <si>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</si>
  <si>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</si>
  <si>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</si>
  <si>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</si>
  <si>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</si>
  <si>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</si>
  <si>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</si>
  <si>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</si>
  <si>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</si>
  <si>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</si>
  <si>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</si>
  <si>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</si>
  <si>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</si>
  <si>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05/12/20 - VENCIMENTO 11/12/20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</si>
</sst>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157318</v>
      </c>
      <c r="C7" s="47">
        <f t="shared" si="0"/>
        <v>132479</v>
      </c>
      <c r="D7" s="47">
        <f t="shared" si="0"/>
        <v>198156</v>
      </c>
      <c r="E7" s="47">
        <f t="shared" si="0"/>
        <v>91738</v>
      </c>
      <c r="F7" s="47">
        <f t="shared" si="0"/>
        <v>114737</v>
      </c>
      <c r="G7" s="47">
        <f t="shared" si="0"/>
        <v>141866</v>
      </c>
      <c r="H7" s="47">
        <f t="shared" si="0"/>
        <v>157943</v>
      </c>
      <c r="I7" s="47">
        <f t="shared" si="0"/>
        <v>183934</v>
      </c>
      <c r="J7" s="47">
        <f t="shared" si="0"/>
        <v>41078</v>
      </c>
      <c r="K7" s="47">
        <f t="shared" si="0"/>
        <v>1219249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13492</v>
      </c>
      <c r="C8" s="45">
        <f t="shared" si="1"/>
        <v>14638</v>
      </c>
      <c r="D8" s="45">
        <f t="shared" si="1"/>
        <v>18259</v>
      </c>
      <c r="E8" s="45">
        <f t="shared" si="1"/>
        <v>8629</v>
      </c>
      <c r="F8" s="45">
        <f t="shared" si="1"/>
        <v>9231</v>
      </c>
      <c r="G8" s="45">
        <f t="shared" si="1"/>
        <v>7390</v>
      </c>
      <c r="H8" s="45">
        <f t="shared" si="1"/>
        <v>6697</v>
      </c>
      <c r="I8" s="45">
        <f t="shared" si="1"/>
        <v>14025</v>
      </c>
      <c r="J8" s="45">
        <f t="shared" si="1"/>
        <v>1591</v>
      </c>
      <c r="K8" s="38">
        <f>SUM(B8:J8)</f>
        <v>93952</v>
      </c>
      <c r="L8"/>
      <c r="M8"/>
      <c r="N8"/>
    </row>
    <row r="9" spans="1:14" ht="16.5" customHeight="1">
      <c r="A9" s="22" t="s">
        <v>35</v>
      </c>
      <c r="B9" s="45">
        <v>13483</v>
      </c>
      <c r="C9" s="45">
        <v>14635</v>
      </c>
      <c r="D9" s="45">
        <v>18252</v>
      </c>
      <c r="E9" s="45">
        <v>8591</v>
      </c>
      <c r="F9" s="45">
        <v>9218</v>
      </c>
      <c r="G9" s="45">
        <v>7386</v>
      </c>
      <c r="H9" s="45">
        <v>6697</v>
      </c>
      <c r="I9" s="45">
        <v>14008</v>
      </c>
      <c r="J9" s="45">
        <v>1591</v>
      </c>
      <c r="K9" s="38">
        <f>SUM(B9:J9)</f>
        <v>93861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3</v>
      </c>
      <c r="D10" s="45">
        <v>7</v>
      </c>
      <c r="E10" s="45">
        <v>38</v>
      </c>
      <c r="F10" s="45">
        <v>13</v>
      </c>
      <c r="G10" s="45">
        <v>4</v>
      </c>
      <c r="H10" s="45">
        <v>0</v>
      </c>
      <c r="I10" s="45">
        <v>17</v>
      </c>
      <c r="J10" s="45">
        <v>0</v>
      </c>
      <c r="K10" s="38">
        <f>SUM(B10:J10)</f>
        <v>91</v>
      </c>
      <c r="L10"/>
      <c r="M10"/>
      <c r="N10"/>
    </row>
    <row r="11" spans="1:14" ht="16.5" customHeight="1">
      <c r="A11" s="44" t="s">
        <v>33</v>
      </c>
      <c r="B11" s="43">
        <v>143826</v>
      </c>
      <c r="C11" s="43">
        <v>117841</v>
      </c>
      <c r="D11" s="43">
        <v>179897</v>
      </c>
      <c r="E11" s="43">
        <v>83109</v>
      </c>
      <c r="F11" s="43">
        <v>105506</v>
      </c>
      <c r="G11" s="43">
        <v>134476</v>
      </c>
      <c r="H11" s="43">
        <v>151246</v>
      </c>
      <c r="I11" s="43">
        <v>169909</v>
      </c>
      <c r="J11" s="43">
        <v>39487</v>
      </c>
      <c r="K11" s="38">
        <f>SUM(B11:J11)</f>
        <v>1125297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1.311467921875889</v>
      </c>
      <c r="C15" s="39">
        <v>1.409096234080725</v>
      </c>
      <c r="D15" s="39">
        <v>1.142340012830116</v>
      </c>
      <c r="E15" s="39">
        <v>1.439886806229844</v>
      </c>
      <c r="F15" s="39">
        <v>1.25537149082127</v>
      </c>
      <c r="G15" s="39">
        <v>1.220470721843422</v>
      </c>
      <c r="H15" s="39">
        <v>1.186643265387085</v>
      </c>
      <c r="I15" s="39">
        <v>1.251816882274671</v>
      </c>
      <c r="J15" s="39">
        <v>1.314823173554508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709463.11</v>
      </c>
      <c r="C17" s="36">
        <f aca="true" t="shared" si="2" ref="C17:J17">C18+C19+C20+C21+C22+C23+C24</f>
        <v>707907.0599999999</v>
      </c>
      <c r="D17" s="36">
        <f t="shared" si="2"/>
        <v>939040.45</v>
      </c>
      <c r="E17" s="36">
        <f t="shared" si="2"/>
        <v>483727.81</v>
      </c>
      <c r="F17" s="36">
        <f t="shared" si="2"/>
        <v>558609.96</v>
      </c>
      <c r="G17" s="36">
        <f t="shared" si="2"/>
        <v>663519.22</v>
      </c>
      <c r="H17" s="36">
        <f t="shared" si="2"/>
        <v>578642.2699999999</v>
      </c>
      <c r="I17" s="36">
        <f t="shared" si="2"/>
        <v>730866.6499999999</v>
      </c>
      <c r="J17" s="36">
        <f t="shared" si="2"/>
        <v>193585.49999999997</v>
      </c>
      <c r="K17" s="36">
        <f aca="true" t="shared" si="3" ref="K17:K24">SUM(B17:J17)</f>
        <v>5565362.029999999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528053.6</v>
      </c>
      <c r="C18" s="30">
        <f t="shared" si="4"/>
        <v>488132.12</v>
      </c>
      <c r="D18" s="30">
        <f t="shared" si="4"/>
        <v>808773.71</v>
      </c>
      <c r="E18" s="30">
        <f t="shared" si="4"/>
        <v>325981.81</v>
      </c>
      <c r="F18" s="30">
        <f t="shared" si="4"/>
        <v>431158.7</v>
      </c>
      <c r="G18" s="30">
        <f t="shared" si="4"/>
        <v>539019.87</v>
      </c>
      <c r="H18" s="30">
        <f t="shared" si="4"/>
        <v>478361.96</v>
      </c>
      <c r="I18" s="30">
        <f t="shared" si="4"/>
        <v>562341.42</v>
      </c>
      <c r="J18" s="30">
        <f t="shared" si="4"/>
        <v>142290.08</v>
      </c>
      <c r="K18" s="30">
        <f t="shared" si="3"/>
        <v>4304113.27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164471.76</v>
      </c>
      <c r="C19" s="30">
        <f t="shared" si="5"/>
        <v>199693.01</v>
      </c>
      <c r="D19" s="30">
        <f t="shared" si="5"/>
        <v>115120.86</v>
      </c>
      <c r="E19" s="30">
        <f t="shared" si="5"/>
        <v>143395.1</v>
      </c>
      <c r="F19" s="30">
        <f t="shared" si="5"/>
        <v>110105.64</v>
      </c>
      <c r="G19" s="30">
        <f t="shared" si="5"/>
        <v>118838.1</v>
      </c>
      <c r="H19" s="30">
        <f t="shared" si="5"/>
        <v>89283.04</v>
      </c>
      <c r="I19" s="30">
        <f t="shared" si="5"/>
        <v>141607.06</v>
      </c>
      <c r="J19" s="30">
        <f t="shared" si="5"/>
        <v>44796.21</v>
      </c>
      <c r="K19" s="30">
        <f t="shared" si="3"/>
        <v>1127310.78</v>
      </c>
      <c r="L19"/>
      <c r="M19"/>
      <c r="N19"/>
    </row>
    <row r="20" spans="1:14" ht="16.5" customHeight="1">
      <c r="A20" s="18" t="s">
        <v>28</v>
      </c>
      <c r="B20" s="30">
        <v>15596.52</v>
      </c>
      <c r="C20" s="30">
        <v>17399.47</v>
      </c>
      <c r="D20" s="30">
        <v>13804.65</v>
      </c>
      <c r="E20" s="30">
        <v>13237.79</v>
      </c>
      <c r="F20" s="30">
        <v>16004.39</v>
      </c>
      <c r="G20" s="30">
        <v>10646.43</v>
      </c>
      <c r="H20" s="30">
        <v>14220.97</v>
      </c>
      <c r="I20" s="30">
        <v>25576.94</v>
      </c>
      <c r="J20" s="30">
        <v>5537.74</v>
      </c>
      <c r="K20" s="30">
        <f t="shared" si="3"/>
        <v>132024.9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-228.12</v>
      </c>
      <c r="F23" s="30">
        <v>0</v>
      </c>
      <c r="G23" s="30">
        <v>-1095.8</v>
      </c>
      <c r="H23" s="30">
        <v>0</v>
      </c>
      <c r="I23" s="30">
        <v>0</v>
      </c>
      <c r="J23" s="30">
        <v>-379.76</v>
      </c>
      <c r="K23" s="30">
        <f t="shared" si="3"/>
        <v>-1703.68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-59325.2</v>
      </c>
      <c r="C27" s="30">
        <f t="shared" si="6"/>
        <v>-64394</v>
      </c>
      <c r="D27" s="30">
        <f t="shared" si="6"/>
        <v>-98805.4</v>
      </c>
      <c r="E27" s="30">
        <f t="shared" si="6"/>
        <v>-37800.4</v>
      </c>
      <c r="F27" s="30">
        <f t="shared" si="6"/>
        <v>-40559.2</v>
      </c>
      <c r="G27" s="30">
        <f t="shared" si="6"/>
        <v>-32498.4</v>
      </c>
      <c r="H27" s="30">
        <f t="shared" si="6"/>
        <v>-29466.8</v>
      </c>
      <c r="I27" s="30">
        <f t="shared" si="6"/>
        <v>-61635.2</v>
      </c>
      <c r="J27" s="30">
        <f t="shared" si="6"/>
        <v>-12355.07</v>
      </c>
      <c r="K27" s="30">
        <f aca="true" t="shared" si="7" ref="K27:K35">SUM(B27:J27)</f>
        <v>-436839.67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-59325.2</v>
      </c>
      <c r="C28" s="30">
        <f t="shared" si="8"/>
        <v>-64394</v>
      </c>
      <c r="D28" s="30">
        <f t="shared" si="8"/>
        <v>-80308.8</v>
      </c>
      <c r="E28" s="30">
        <f t="shared" si="8"/>
        <v>-37800.4</v>
      </c>
      <c r="F28" s="30">
        <f t="shared" si="8"/>
        <v>-40559.2</v>
      </c>
      <c r="G28" s="30">
        <f t="shared" si="8"/>
        <v>-32498.4</v>
      </c>
      <c r="H28" s="30">
        <f t="shared" si="8"/>
        <v>-29466.8</v>
      </c>
      <c r="I28" s="30">
        <f t="shared" si="8"/>
        <v>-61635.2</v>
      </c>
      <c r="J28" s="30">
        <f t="shared" si="8"/>
        <v>-7000.4</v>
      </c>
      <c r="K28" s="30">
        <f t="shared" si="7"/>
        <v>-412988.4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-59325.2</v>
      </c>
      <c r="C29" s="30">
        <f aca="true" t="shared" si="9" ref="C29:J29">-ROUND((C9)*$E$3,2)</f>
        <v>-64394</v>
      </c>
      <c r="D29" s="30">
        <f t="shared" si="9"/>
        <v>-80308.8</v>
      </c>
      <c r="E29" s="30">
        <f t="shared" si="9"/>
        <v>-37800.4</v>
      </c>
      <c r="F29" s="30">
        <f t="shared" si="9"/>
        <v>-40559.2</v>
      </c>
      <c r="G29" s="30">
        <f t="shared" si="9"/>
        <v>-32498.4</v>
      </c>
      <c r="H29" s="30">
        <f t="shared" si="9"/>
        <v>-29466.8</v>
      </c>
      <c r="I29" s="30">
        <f t="shared" si="9"/>
        <v>-61635.2</v>
      </c>
      <c r="J29" s="30">
        <f t="shared" si="9"/>
        <v>-7000.4</v>
      </c>
      <c r="K29" s="30">
        <f t="shared" si="7"/>
        <v>-412988.4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650137.91</v>
      </c>
      <c r="C47" s="27">
        <f aca="true" t="shared" si="11" ref="C47:J47">IF(C17+C27+C48&lt;0,0,C17+C27+C48)</f>
        <v>643513.0599999999</v>
      </c>
      <c r="D47" s="27">
        <f t="shared" si="11"/>
        <v>840235.0499999999</v>
      </c>
      <c r="E47" s="27">
        <f t="shared" si="11"/>
        <v>445927.41</v>
      </c>
      <c r="F47" s="27">
        <f t="shared" si="11"/>
        <v>518050.75999999995</v>
      </c>
      <c r="G47" s="27">
        <f t="shared" si="11"/>
        <v>631020.82</v>
      </c>
      <c r="H47" s="27">
        <f t="shared" si="11"/>
        <v>549175.4699999999</v>
      </c>
      <c r="I47" s="27">
        <f t="shared" si="11"/>
        <v>669231.45</v>
      </c>
      <c r="J47" s="27">
        <f t="shared" si="11"/>
        <v>181230.42999999996</v>
      </c>
      <c r="K47" s="20">
        <f>SUM(B47:J47)</f>
        <v>5128522.359999999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650137.91</v>
      </c>
      <c r="C53" s="10">
        <f t="shared" si="13"/>
        <v>643513.07</v>
      </c>
      <c r="D53" s="10">
        <f t="shared" si="13"/>
        <v>840235.05</v>
      </c>
      <c r="E53" s="10">
        <f t="shared" si="13"/>
        <v>445927.41</v>
      </c>
      <c r="F53" s="10">
        <f t="shared" si="13"/>
        <v>518050.76</v>
      </c>
      <c r="G53" s="10">
        <f t="shared" si="13"/>
        <v>631020.81</v>
      </c>
      <c r="H53" s="10">
        <f t="shared" si="13"/>
        <v>549175.47</v>
      </c>
      <c r="I53" s="10">
        <f>SUM(I54:I66)</f>
        <v>669231.45</v>
      </c>
      <c r="J53" s="10">
        <f t="shared" si="13"/>
        <v>181230.44</v>
      </c>
      <c r="K53" s="5">
        <f>SUM(K54:K66)</f>
        <v>5128522.370000001</v>
      </c>
      <c r="L53" s="9"/>
    </row>
    <row r="54" spans="1:11" ht="16.5" customHeight="1">
      <c r="A54" s="7" t="s">
        <v>60</v>
      </c>
      <c r="B54" s="8">
        <v>567635.41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567635.41</v>
      </c>
    </row>
    <row r="55" spans="1:11" ht="16.5" customHeight="1">
      <c r="A55" s="7" t="s">
        <v>61</v>
      </c>
      <c r="B55" s="8">
        <v>82502.5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82502.5</v>
      </c>
    </row>
    <row r="56" spans="1:11" ht="16.5" customHeight="1">
      <c r="A56" s="7" t="s">
        <v>4</v>
      </c>
      <c r="B56" s="6">
        <v>0</v>
      </c>
      <c r="C56" s="8">
        <v>643513.07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643513.07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840235.05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840235.05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445927.41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445927.41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518050.76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518050.76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631020.81</v>
      </c>
      <c r="H60" s="6">
        <v>0</v>
      </c>
      <c r="I60" s="6">
        <v>0</v>
      </c>
      <c r="J60" s="6">
        <v>0</v>
      </c>
      <c r="K60" s="5">
        <f t="shared" si="14"/>
        <v>631020.81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549175.47</v>
      </c>
      <c r="I61" s="6">
        <v>0</v>
      </c>
      <c r="J61" s="6">
        <v>0</v>
      </c>
      <c r="K61" s="5">
        <f t="shared" si="14"/>
        <v>549175.47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240254.09</v>
      </c>
      <c r="J63" s="6">
        <v>0</v>
      </c>
      <c r="K63" s="5">
        <f t="shared" si="14"/>
        <v>240254.09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428977.36</v>
      </c>
      <c r="J64" s="6">
        <v>0</v>
      </c>
      <c r="K64" s="5">
        <f t="shared" si="14"/>
        <v>428977.36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181230.44</v>
      </c>
      <c r="K65" s="5">
        <f t="shared" si="14"/>
        <v>181230.44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2020-12-12T12:10:36Z</dcterms:modified>
  <cp:category/>
  <cp:version/>
  <cp:contentType/>
  <cp:contentStatus/>
</cp:coreProperties>
</file>