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<sst xmlns="http://schemas.openxmlformats.org/spreadsheetml/2006/main" count="74" uniqueCount="73">
  <si>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</si>
  <si>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</si>
  <si>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</si>
  <si>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</si>
  <si>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</si>
  <si>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</si>
  <si>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</si>
  <si>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</si>
  <si>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</si>
  <si>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</si>
  <si>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</si>
  <si>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</si>
  <si>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</si>
  <si>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</si>
  <si>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</si>
  <si>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</si>
  <si>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</si>
  <si>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</si>
  <si>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</si>
  <si>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</si>
  <si>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</si>
  <si>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</si>
  <si>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</si>
  <si>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</si>
  <si>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</si>
  <si>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</si>
  <si>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</si>
  <si>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</si>
  <si>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</si>
  <si>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</si>
  <si>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</si>
  <si>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</si>
  <si>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</si>
  <si>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</si>
  <si>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</si>
  <si>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</si>
  <si>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</si>
  <si>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</si>
  <si>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</si>
  <si>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</si>
  <si>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</si>
  <si>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</si>
  <si>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</si>
  <si>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</si>
  <si>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</si>
  <si>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</si>
  <si>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</si>
  <si>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</si>
  <si>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</si>
  <si>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</si>
  <si>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</si>
  <si>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</si>
  <si>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</si>
  <si>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</si>
  <si>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</si>
  <si>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</si>
  <si>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</si>
  <si>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</si>
  <si>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</si>
  <si>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</si>
  <si>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</si>
  <si>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</si>
  <si>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</si>
  <si>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</si>
  <si>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</si>
  <si>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</si>
  <si>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</si>
  <si>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</si>
  <si>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</si>
  <si>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</si>
  <si>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</si>
  <si>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</si>
  <si>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01/12/20 - VENCIMENTO 08/12/20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</si>
</sst>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247282</v>
      </c>
      <c r="C7" s="47">
        <f t="shared" si="0"/>
        <v>211412</v>
      </c>
      <c r="D7" s="47">
        <f t="shared" si="0"/>
        <v>276213</v>
      </c>
      <c r="E7" s="47">
        <f t="shared" si="0"/>
        <v>146996</v>
      </c>
      <c r="F7" s="47">
        <f t="shared" si="0"/>
        <v>185905</v>
      </c>
      <c r="G7" s="47">
        <f t="shared" si="0"/>
        <v>108421</v>
      </c>
      <c r="H7" s="47">
        <f t="shared" si="0"/>
        <v>225311</v>
      </c>
      <c r="I7" s="47">
        <f t="shared" si="0"/>
        <v>291385</v>
      </c>
      <c r="J7" s="47">
        <f t="shared" si="0"/>
        <v>88424</v>
      </c>
      <c r="K7" s="47">
        <f t="shared" si="0"/>
        <v>1781349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17234</v>
      </c>
      <c r="C8" s="45">
        <f t="shared" si="1"/>
        <v>16495</v>
      </c>
      <c r="D8" s="45">
        <f t="shared" si="1"/>
        <v>18674</v>
      </c>
      <c r="E8" s="45">
        <f t="shared" si="1"/>
        <v>10461</v>
      </c>
      <c r="F8" s="45">
        <f t="shared" si="1"/>
        <v>13326</v>
      </c>
      <c r="G8" s="45">
        <f t="shared" si="1"/>
        <v>4174</v>
      </c>
      <c r="H8" s="45">
        <f t="shared" si="1"/>
        <v>7478</v>
      </c>
      <c r="I8" s="45">
        <f t="shared" si="1"/>
        <v>17791</v>
      </c>
      <c r="J8" s="45">
        <f t="shared" si="1"/>
        <v>3178</v>
      </c>
      <c r="K8" s="38">
        <f>SUM(B8:J8)</f>
        <v>108811</v>
      </c>
      <c r="L8"/>
      <c r="M8"/>
      <c r="N8"/>
    </row>
    <row r="9" spans="1:14" ht="16.5" customHeight="1">
      <c r="A9" s="22" t="s">
        <v>35</v>
      </c>
      <c r="B9" s="45">
        <v>17201</v>
      </c>
      <c r="C9" s="45">
        <v>16493</v>
      </c>
      <c r="D9" s="45">
        <v>18672</v>
      </c>
      <c r="E9" s="45">
        <v>10421</v>
      </c>
      <c r="F9" s="45">
        <v>13316</v>
      </c>
      <c r="G9" s="45">
        <v>4171</v>
      </c>
      <c r="H9" s="45">
        <v>7478</v>
      </c>
      <c r="I9" s="45">
        <v>17768</v>
      </c>
      <c r="J9" s="45">
        <v>3178</v>
      </c>
      <c r="K9" s="38">
        <f>SUM(B9:J9)</f>
        <v>108698</v>
      </c>
      <c r="L9"/>
      <c r="M9"/>
      <c r="N9"/>
    </row>
    <row r="10" spans="1:14" ht="16.5" customHeight="1">
      <c r="A10" s="22" t="s">
        <v>34</v>
      </c>
      <c r="B10" s="45">
        <v>33</v>
      </c>
      <c r="C10" s="45">
        <v>2</v>
      </c>
      <c r="D10" s="45">
        <v>2</v>
      </c>
      <c r="E10" s="45">
        <v>40</v>
      </c>
      <c r="F10" s="45">
        <v>10</v>
      </c>
      <c r="G10" s="45">
        <v>3</v>
      </c>
      <c r="H10" s="45">
        <v>0</v>
      </c>
      <c r="I10" s="45">
        <v>23</v>
      </c>
      <c r="J10" s="45">
        <v>0</v>
      </c>
      <c r="K10" s="38">
        <f>SUM(B10:J10)</f>
        <v>113</v>
      </c>
      <c r="L10"/>
      <c r="M10"/>
      <c r="N10"/>
    </row>
    <row r="11" spans="1:14" ht="16.5" customHeight="1">
      <c r="A11" s="44" t="s">
        <v>33</v>
      </c>
      <c r="B11" s="43">
        <v>230048</v>
      </c>
      <c r="C11" s="43">
        <v>194917</v>
      </c>
      <c r="D11" s="43">
        <v>257539</v>
      </c>
      <c r="E11" s="43">
        <v>136535</v>
      </c>
      <c r="F11" s="43">
        <v>172579</v>
      </c>
      <c r="G11" s="43">
        <v>104247</v>
      </c>
      <c r="H11" s="43">
        <v>217833</v>
      </c>
      <c r="I11" s="43">
        <v>273594</v>
      </c>
      <c r="J11" s="43">
        <v>85246</v>
      </c>
      <c r="K11" s="38">
        <f>SUM(B11:J11)</f>
        <v>1672538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1.309048742137188</v>
      </c>
      <c r="C15" s="39">
        <v>1.407469878673506</v>
      </c>
      <c r="D15" s="39">
        <v>1.166162238692712</v>
      </c>
      <c r="E15" s="39">
        <v>1.500729889407636</v>
      </c>
      <c r="F15" s="39">
        <v>1.193157194460759</v>
      </c>
      <c r="G15" s="39">
        <v>1.639873566030969</v>
      </c>
      <c r="H15" s="39">
        <v>1.196956147220826</v>
      </c>
      <c r="I15" s="39">
        <v>1.248263326635933</v>
      </c>
      <c r="J15" s="39">
        <v>1.380408419452527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1098621.52</v>
      </c>
      <c r="C17" s="36">
        <f aca="true" t="shared" si="2" ref="C17:J17">C18+C19+C20+C21+C22+C23+C24</f>
        <v>1104804.72</v>
      </c>
      <c r="D17" s="36">
        <f t="shared" si="2"/>
        <v>1318900.12</v>
      </c>
      <c r="E17" s="36">
        <f t="shared" si="2"/>
        <v>795548.5</v>
      </c>
      <c r="F17" s="36">
        <f t="shared" si="2"/>
        <v>844436.11</v>
      </c>
      <c r="G17" s="36">
        <f t="shared" si="2"/>
        <v>670271.9400000001</v>
      </c>
      <c r="H17" s="36">
        <f t="shared" si="2"/>
        <v>828440.2099999998</v>
      </c>
      <c r="I17" s="36">
        <f t="shared" si="2"/>
        <v>1141050.68</v>
      </c>
      <c r="J17" s="36">
        <f t="shared" si="2"/>
        <v>428498.36000000004</v>
      </c>
      <c r="K17" s="36">
        <f aca="true" t="shared" si="3" ref="K17:K24">SUM(B17:J17)</f>
        <v>8230572.160000001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840956.63</v>
      </c>
      <c r="C18" s="30">
        <f t="shared" si="4"/>
        <v>789222.14</v>
      </c>
      <c r="D18" s="30">
        <f t="shared" si="4"/>
        <v>1142223.62</v>
      </c>
      <c r="E18" s="30">
        <f t="shared" si="4"/>
        <v>529215</v>
      </c>
      <c r="F18" s="30">
        <f t="shared" si="4"/>
        <v>707796.11</v>
      </c>
      <c r="G18" s="30">
        <f t="shared" si="4"/>
        <v>417366.64</v>
      </c>
      <c r="H18" s="30">
        <f t="shared" si="4"/>
        <v>691389.33</v>
      </c>
      <c r="I18" s="30">
        <f t="shared" si="4"/>
        <v>902594.18</v>
      </c>
      <c r="J18" s="30">
        <f t="shared" si="4"/>
        <v>310324.03</v>
      </c>
      <c r="K18" s="30">
        <f t="shared" si="3"/>
        <v>6331087.68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259896.59</v>
      </c>
      <c r="C19" s="30">
        <f t="shared" si="5"/>
        <v>321584.25</v>
      </c>
      <c r="D19" s="30">
        <f t="shared" si="5"/>
        <v>189794.43</v>
      </c>
      <c r="E19" s="30">
        <f t="shared" si="5"/>
        <v>264993.77</v>
      </c>
      <c r="F19" s="30">
        <f t="shared" si="5"/>
        <v>136715.91</v>
      </c>
      <c r="G19" s="30">
        <f t="shared" si="5"/>
        <v>267061.88</v>
      </c>
      <c r="H19" s="30">
        <f t="shared" si="5"/>
        <v>136173.38</v>
      </c>
      <c r="I19" s="30">
        <f t="shared" si="5"/>
        <v>224081.03</v>
      </c>
      <c r="J19" s="30">
        <f t="shared" si="5"/>
        <v>118049.87</v>
      </c>
      <c r="K19" s="30">
        <f t="shared" si="3"/>
        <v>1918351.1099999999</v>
      </c>
      <c r="L19"/>
      <c r="M19"/>
      <c r="N19"/>
    </row>
    <row r="20" spans="1:14" ht="16.5" customHeight="1">
      <c r="A20" s="18" t="s">
        <v>28</v>
      </c>
      <c r="B20" s="30">
        <v>29787.26</v>
      </c>
      <c r="C20" s="30">
        <v>22935.63</v>
      </c>
      <c r="D20" s="30">
        <v>20329.5</v>
      </c>
      <c r="E20" s="30">
        <v>19558.49</v>
      </c>
      <c r="F20" s="30">
        <v>21400.11</v>
      </c>
      <c r="G20" s="30">
        <v>12376.62</v>
      </c>
      <c r="H20" s="30">
        <v>21447.57</v>
      </c>
      <c r="I20" s="30">
        <v>42068.41</v>
      </c>
      <c r="J20" s="30">
        <v>10596.9</v>
      </c>
      <c r="K20" s="30">
        <f t="shared" si="3"/>
        <v>200500.49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2647.72</v>
      </c>
      <c r="D21" s="34">
        <v>1323.86</v>
      </c>
      <c r="E21" s="30">
        <v>1323.86</v>
      </c>
      <c r="F21" s="30">
        <v>1323.86</v>
      </c>
      <c r="G21" s="34">
        <v>0</v>
      </c>
      <c r="H21" s="34">
        <v>2647.72</v>
      </c>
      <c r="I21" s="34">
        <v>1323.86</v>
      </c>
      <c r="J21" s="34">
        <v>1323.86</v>
      </c>
      <c r="K21" s="30">
        <f t="shared" si="3"/>
        <v>13238.6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-214.96</v>
      </c>
      <c r="C23" s="30">
        <v>0</v>
      </c>
      <c r="D23" s="30">
        <v>0</v>
      </c>
      <c r="E23" s="30">
        <v>-231.1</v>
      </c>
      <c r="F23" s="30">
        <v>0</v>
      </c>
      <c r="G23" s="30">
        <v>-6105</v>
      </c>
      <c r="H23" s="30">
        <v>-104.06</v>
      </c>
      <c r="I23" s="30">
        <v>0</v>
      </c>
      <c r="J23" s="30">
        <v>0</v>
      </c>
      <c r="K23" s="30">
        <f t="shared" si="3"/>
        <v>-6655.120000000001</v>
      </c>
      <c r="L23"/>
      <c r="M23"/>
      <c r="N23"/>
    </row>
    <row r="24" spans="1:14" ht="16.5" customHeight="1">
      <c r="A24" s="18" t="s">
        <v>70</v>
      </c>
      <c r="B24" s="30">
        <v>-33127.86</v>
      </c>
      <c r="C24" s="30">
        <v>-31585.02</v>
      </c>
      <c r="D24" s="30">
        <v>-34771.29</v>
      </c>
      <c r="E24" s="30">
        <v>-19311.52</v>
      </c>
      <c r="F24" s="30">
        <v>-22799.88</v>
      </c>
      <c r="G24" s="30">
        <v>-20428.2</v>
      </c>
      <c r="H24" s="30">
        <v>-23113.73</v>
      </c>
      <c r="I24" s="30">
        <v>-29016.8</v>
      </c>
      <c r="J24" s="30">
        <v>-11796.3</v>
      </c>
      <c r="K24" s="30">
        <f t="shared" si="3"/>
        <v>-225950.6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-259442.21</v>
      </c>
      <c r="C27" s="30">
        <f t="shared" si="6"/>
        <v>-77207.03</v>
      </c>
      <c r="D27" s="30">
        <f t="shared" si="6"/>
        <v>-143573.63</v>
      </c>
      <c r="E27" s="30">
        <f t="shared" si="6"/>
        <v>-215269.95</v>
      </c>
      <c r="F27" s="30">
        <f t="shared" si="6"/>
        <v>-58590.4</v>
      </c>
      <c r="G27" s="30">
        <f t="shared" si="6"/>
        <v>-249749.24000000002</v>
      </c>
      <c r="H27" s="30">
        <f t="shared" si="6"/>
        <v>-73949</v>
      </c>
      <c r="I27" s="30">
        <f t="shared" si="6"/>
        <v>-142233.65</v>
      </c>
      <c r="J27" s="30">
        <f t="shared" si="6"/>
        <v>-38962.48</v>
      </c>
      <c r="K27" s="30">
        <f aca="true" t="shared" si="7" ref="K27:K35">SUM(B27:J27)</f>
        <v>-1258977.5899999999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-259442.21</v>
      </c>
      <c r="C28" s="30">
        <f t="shared" si="8"/>
        <v>-77207.03</v>
      </c>
      <c r="D28" s="30">
        <f t="shared" si="8"/>
        <v>-125548.32</v>
      </c>
      <c r="E28" s="30">
        <f t="shared" si="8"/>
        <v>-215269.95</v>
      </c>
      <c r="F28" s="30">
        <f t="shared" si="8"/>
        <v>-58590.4</v>
      </c>
      <c r="G28" s="30">
        <f t="shared" si="8"/>
        <v>-249749.24000000002</v>
      </c>
      <c r="H28" s="30">
        <f t="shared" si="8"/>
        <v>-73949</v>
      </c>
      <c r="I28" s="30">
        <f t="shared" si="8"/>
        <v>-142233.65</v>
      </c>
      <c r="J28" s="30">
        <f t="shared" si="8"/>
        <v>-33744.240000000005</v>
      </c>
      <c r="K28" s="30">
        <f t="shared" si="7"/>
        <v>-1235734.0399999998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-75684.4</v>
      </c>
      <c r="C29" s="30">
        <f aca="true" t="shared" si="9" ref="C29:J29">-ROUND((C9)*$E$3,2)</f>
        <v>-72569.2</v>
      </c>
      <c r="D29" s="30">
        <f t="shared" si="9"/>
        <v>-82156.8</v>
      </c>
      <c r="E29" s="30">
        <f t="shared" si="9"/>
        <v>-45852.4</v>
      </c>
      <c r="F29" s="30">
        <f t="shared" si="9"/>
        <v>-58590.4</v>
      </c>
      <c r="G29" s="30">
        <f t="shared" si="9"/>
        <v>-18352.4</v>
      </c>
      <c r="H29" s="30">
        <f t="shared" si="9"/>
        <v>-32903.2</v>
      </c>
      <c r="I29" s="30">
        <f t="shared" si="9"/>
        <v>-78179.2</v>
      </c>
      <c r="J29" s="30">
        <f t="shared" si="9"/>
        <v>-13983.2</v>
      </c>
      <c r="K29" s="30">
        <f t="shared" si="7"/>
        <v>-478271.20000000007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-554.4</v>
      </c>
      <c r="C31" s="30">
        <v>-92.4</v>
      </c>
      <c r="D31" s="30">
        <v>-277.2</v>
      </c>
      <c r="E31" s="30">
        <v>-92.4</v>
      </c>
      <c r="F31" s="26">
        <v>0</v>
      </c>
      <c r="G31" s="30">
        <v>-123.2</v>
      </c>
      <c r="H31" s="30">
        <v>0</v>
      </c>
      <c r="I31" s="30">
        <v>0</v>
      </c>
      <c r="J31" s="30">
        <v>0</v>
      </c>
      <c r="K31" s="30">
        <f t="shared" si="7"/>
        <v>-1139.6</v>
      </c>
      <c r="L31"/>
      <c r="M31"/>
      <c r="N31"/>
    </row>
    <row r="32" spans="1:14" ht="16.5" customHeight="1">
      <c r="A32" s="25" t="s">
        <v>21</v>
      </c>
      <c r="B32" s="30">
        <v>-183203.41</v>
      </c>
      <c r="C32" s="30">
        <v>-4545.43</v>
      </c>
      <c r="D32" s="30">
        <v>-43114.32</v>
      </c>
      <c r="E32" s="30">
        <v>-169325.15</v>
      </c>
      <c r="F32" s="26">
        <v>0</v>
      </c>
      <c r="G32" s="30">
        <v>-231273.64</v>
      </c>
      <c r="H32" s="30">
        <v>-41045.8</v>
      </c>
      <c r="I32" s="30">
        <v>-64054.45</v>
      </c>
      <c r="J32" s="30">
        <v>-19761.04</v>
      </c>
      <c r="K32" s="30">
        <f t="shared" si="7"/>
        <v>-756323.24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-18025.31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-5218.24</v>
      </c>
      <c r="K33" s="30">
        <f t="shared" si="7"/>
        <v>-23243.550000000003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-18025.31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-5218.24</v>
      </c>
      <c r="K34" s="30">
        <f t="shared" si="7"/>
        <v>-23243.550000000003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839179.31</v>
      </c>
      <c r="C47" s="27">
        <f aca="true" t="shared" si="11" ref="C47:J47">IF(C17+C27+C48&lt;0,0,C17+C27+C48)</f>
        <v>1027597.69</v>
      </c>
      <c r="D47" s="27">
        <f t="shared" si="11"/>
        <v>1175326.4900000002</v>
      </c>
      <c r="E47" s="27">
        <f t="shared" si="11"/>
        <v>580278.55</v>
      </c>
      <c r="F47" s="27">
        <f t="shared" si="11"/>
        <v>785845.71</v>
      </c>
      <c r="G47" s="27">
        <f t="shared" si="11"/>
        <v>420522.70000000007</v>
      </c>
      <c r="H47" s="27">
        <f t="shared" si="11"/>
        <v>754491.2099999998</v>
      </c>
      <c r="I47" s="27">
        <f t="shared" si="11"/>
        <v>998817.0299999999</v>
      </c>
      <c r="J47" s="27">
        <f t="shared" si="11"/>
        <v>389535.88000000006</v>
      </c>
      <c r="K47" s="20">
        <f>SUM(B47:J47)</f>
        <v>6971594.57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839179.2999999999</v>
      </c>
      <c r="C53" s="10">
        <f t="shared" si="13"/>
        <v>1027597.69</v>
      </c>
      <c r="D53" s="10">
        <f t="shared" si="13"/>
        <v>1175326.48</v>
      </c>
      <c r="E53" s="10">
        <f t="shared" si="13"/>
        <v>580278.54</v>
      </c>
      <c r="F53" s="10">
        <f t="shared" si="13"/>
        <v>785845.71</v>
      </c>
      <c r="G53" s="10">
        <f t="shared" si="13"/>
        <v>420522.7</v>
      </c>
      <c r="H53" s="10">
        <f t="shared" si="13"/>
        <v>754491.21</v>
      </c>
      <c r="I53" s="10">
        <f>SUM(I54:I66)</f>
        <v>998817.03</v>
      </c>
      <c r="J53" s="10">
        <f t="shared" si="13"/>
        <v>389535.88</v>
      </c>
      <c r="K53" s="5">
        <f>SUM(K54:K66)</f>
        <v>6971594.54</v>
      </c>
      <c r="L53" s="9"/>
    </row>
    <row r="54" spans="1:11" ht="16.5" customHeight="1">
      <c r="A54" s="7" t="s">
        <v>60</v>
      </c>
      <c r="B54" s="8">
        <v>755932.71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755932.71</v>
      </c>
    </row>
    <row r="55" spans="1:11" ht="16.5" customHeight="1">
      <c r="A55" s="7" t="s">
        <v>61</v>
      </c>
      <c r="B55" s="8">
        <v>83246.59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83246.59</v>
      </c>
    </row>
    <row r="56" spans="1:11" ht="16.5" customHeight="1">
      <c r="A56" s="7" t="s">
        <v>4</v>
      </c>
      <c r="B56" s="6">
        <v>0</v>
      </c>
      <c r="C56" s="8">
        <v>1027597.69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1027597.69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1175326.48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1175326.48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580278.54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580278.54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785845.71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785845.71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420522.7</v>
      </c>
      <c r="H60" s="6">
        <v>0</v>
      </c>
      <c r="I60" s="6">
        <v>0</v>
      </c>
      <c r="J60" s="6">
        <v>0</v>
      </c>
      <c r="K60" s="5">
        <f t="shared" si="14"/>
        <v>420522.7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754491.21</v>
      </c>
      <c r="I61" s="6">
        <v>0</v>
      </c>
      <c r="J61" s="6">
        <v>0</v>
      </c>
      <c r="K61" s="5">
        <f t="shared" si="14"/>
        <v>754491.21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370860.76</v>
      </c>
      <c r="J63" s="6">
        <v>0</v>
      </c>
      <c r="K63" s="5">
        <f t="shared" si="14"/>
        <v>370860.76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627956.27</v>
      </c>
      <c r="J64" s="6">
        <v>0</v>
      </c>
      <c r="K64" s="5">
        <f t="shared" si="14"/>
        <v>627956.27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389535.88</v>
      </c>
      <c r="K65" s="5">
        <f t="shared" si="14"/>
        <v>389535.88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2020-12-08T19:21:38Z</dcterms:modified>
  <cp:category/>
  <cp:version/>
  <cp:contentType/>
  <cp:contentStatus/>
</cp:coreProperties>
</file>