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<sst xmlns="http://schemas.openxmlformats.org/spreadsheetml/2006/main" count="79" uniqueCount="78">
  <si>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</si>
  <si>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</si>
  <si>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</si>
  <si>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</si>
  <si>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</si>
  <si>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</si>
  <si>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</si>
  <si>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</si>
  <si>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</si>
  <si>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</si>
  <si>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</si>
  <si>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</si>
  <si>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</si>
  <si>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</si>
  <si>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</si>
  <si>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</si>
  <si>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</si>
  <si>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</si>
  <si>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</si>
  <si>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</si>
  <si>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</si>
  <si>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</si>
  <si>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</si>
  <si>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</si>
  <si>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</si>
  <si>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</si>
  <si>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</si>
  <si>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</si>
  <si>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</si>
  <si>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</si>
  <si>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</si>
  <si>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</si>
  <si>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</si>
  <si>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</si>
  <si>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</si>
  <si>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</si>
  <si>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</si>
  <si>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</si>
  <si>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</si>
  <si>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</si>
  <si>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</si>
  <si>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</si>
  <si>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</si>
  <si>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</si>
  <si>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</si>
  <si>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</si>
  <si>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</si>
  <si>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</si>
  <si>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</si>
  <si>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</si>
  <si>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</si>
  <si>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</si>
  <si>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</si>
  <si>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</si>
  <si>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</si>
  <si>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</si>
  <si>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</si>
  <si>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</si>
  <si>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</si>
  <si>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</si>
  <si>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</si>
  <si>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</si>
  <si>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</si>
  <si>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</si>
  <si>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</si>
  <si>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</si>
  <si>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</si>
  <si>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</si>
  <si>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</si>
  <si>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</si>
  <si>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</si>
  <si>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</si>
  <si>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</si>
  <si>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</si>
  <si>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</si>
  <si>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</si>
  <si>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31/12/20 - VENCIMENTO 08/01/21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</si>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</sst>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24909</v>
      </c>
      <c r="C7" s="10">
        <f>C8+C11</f>
        <v>35137</v>
      </c>
      <c r="D7" s="10">
        <f aca="true" t="shared" si="0" ref="D7:K7">D8+D11</f>
        <v>102120</v>
      </c>
      <c r="E7" s="10">
        <f t="shared" si="0"/>
        <v>96328</v>
      </c>
      <c r="F7" s="10">
        <f t="shared" si="0"/>
        <v>99805</v>
      </c>
      <c r="G7" s="10">
        <f t="shared" si="0"/>
        <v>40920</v>
      </c>
      <c r="H7" s="10">
        <f t="shared" si="0"/>
        <v>19933</v>
      </c>
      <c r="I7" s="10">
        <f t="shared" si="0"/>
        <v>42438</v>
      </c>
      <c r="J7" s="10">
        <f t="shared" si="0"/>
        <v>23215</v>
      </c>
      <c r="K7" s="10">
        <f t="shared" si="0"/>
        <v>77604</v>
      </c>
      <c r="L7" s="10">
        <f>SUM(B7:K7)</f>
        <v>562409</v>
      </c>
      <c r="M7" s="11"/>
    </row>
    <row r="8" spans="1:13" ht="17.25" customHeight="1">
      <c r="A8" s="12" t="s">
        <v>18</v>
      </c>
      <c r="B8" s="13">
        <f>B9+B10</f>
        <v>2598</v>
      </c>
      <c r="C8" s="13">
        <f aca="true" t="shared" si="1" ref="C8:K8">C9+C10</f>
        <v>3559</v>
      </c>
      <c r="D8" s="13">
        <f t="shared" si="1"/>
        <v>10357</v>
      </c>
      <c r="E8" s="13">
        <f t="shared" si="1"/>
        <v>9676</v>
      </c>
      <c r="F8" s="13">
        <f t="shared" si="1"/>
        <v>9449</v>
      </c>
      <c r="G8" s="13">
        <f t="shared" si="1"/>
        <v>3952</v>
      </c>
      <c r="H8" s="13">
        <f t="shared" si="1"/>
        <v>1748</v>
      </c>
      <c r="I8" s="13">
        <f t="shared" si="1"/>
        <v>2842</v>
      </c>
      <c r="J8" s="13">
        <f t="shared" si="1"/>
        <v>1507</v>
      </c>
      <c r="K8" s="13">
        <f t="shared" si="1"/>
        <v>6412</v>
      </c>
      <c r="L8" s="13">
        <f>SUM(B8:K8)</f>
        <v>52100</v>
      </c>
      <c r="M8"/>
    </row>
    <row r="9" spans="1:13" ht="17.25" customHeight="1">
      <c r="A9" s="14" t="s">
        <v>19</v>
      </c>
      <c r="B9" s="15">
        <v>2596</v>
      </c>
      <c r="C9" s="15">
        <v>3559</v>
      </c>
      <c r="D9" s="15">
        <v>10357</v>
      </c>
      <c r="E9" s="15">
        <v>9676</v>
      </c>
      <c r="F9" s="15">
        <v>9449</v>
      </c>
      <c r="G9" s="15">
        <v>3952</v>
      </c>
      <c r="H9" s="15">
        <v>1748</v>
      </c>
      <c r="I9" s="15">
        <v>2842</v>
      </c>
      <c r="J9" s="15">
        <v>1507</v>
      </c>
      <c r="K9" s="15">
        <v>6412</v>
      </c>
      <c r="L9" s="13">
        <f>SUM(B9:K9)</f>
        <v>52098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22311</v>
      </c>
      <c r="C11" s="15">
        <v>31578</v>
      </c>
      <c r="D11" s="15">
        <v>91763</v>
      </c>
      <c r="E11" s="15">
        <v>86652</v>
      </c>
      <c r="F11" s="15">
        <v>90356</v>
      </c>
      <c r="G11" s="15">
        <v>36968</v>
      </c>
      <c r="H11" s="15">
        <v>18185</v>
      </c>
      <c r="I11" s="15">
        <v>39596</v>
      </c>
      <c r="J11" s="15">
        <v>21708</v>
      </c>
      <c r="K11" s="15">
        <v>71192</v>
      </c>
      <c r="L11" s="13">
        <f>SUM(B11:K11)</f>
        <v>510309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1.692587378010033</v>
      </c>
      <c r="C15" s="22">
        <v>1.826889641792657</v>
      </c>
      <c r="D15" s="22">
        <v>1.885005696010837</v>
      </c>
      <c r="E15" s="22">
        <v>1.623799780333432</v>
      </c>
      <c r="F15" s="22">
        <v>1.860040786809602</v>
      </c>
      <c r="G15" s="22">
        <v>1.944674611682393</v>
      </c>
      <c r="H15" s="22">
        <v>1.951704452953857</v>
      </c>
      <c r="I15" s="22">
        <v>1.772782935438851</v>
      </c>
      <c r="J15" s="22">
        <v>2.487310245633368</v>
      </c>
      <c r="K15" s="22">
        <v>1.590621607553503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246347.12999999998</v>
      </c>
      <c r="C17" s="25">
        <f aca="true" t="shared" si="2" ref="C17:K17">C18+C19+C20+C21+C22+C23+C24</f>
        <v>201354.33</v>
      </c>
      <c r="D17" s="25">
        <f t="shared" si="2"/>
        <v>724523.7100000001</v>
      </c>
      <c r="E17" s="25">
        <f t="shared" si="2"/>
        <v>585377.8000000002</v>
      </c>
      <c r="F17" s="25">
        <f t="shared" si="2"/>
        <v>625504.4400000001</v>
      </c>
      <c r="G17" s="25">
        <f t="shared" si="2"/>
        <v>294338.34</v>
      </c>
      <c r="H17" s="25">
        <f t="shared" si="2"/>
        <v>161020.02</v>
      </c>
      <c r="I17" s="25">
        <f t="shared" si="2"/>
        <v>252216.72</v>
      </c>
      <c r="J17" s="25">
        <f t="shared" si="2"/>
        <v>211588.61000000002</v>
      </c>
      <c r="K17" s="25">
        <f t="shared" si="2"/>
        <v>365524.88</v>
      </c>
      <c r="L17" s="25">
        <f>L18+L19+L20+L21+L22+L23+L24</f>
        <v>3667795.9800000004</v>
      </c>
      <c r="M17"/>
    </row>
    <row r="18" spans="1:13" ht="17.25" customHeight="1">
      <c r="A18" s="26" t="s">
        <v>24</v>
      </c>
      <c r="B18" s="33">
        <f aca="true" t="shared" si="3" ref="B18:K18">ROUND(B13*B7,2)</f>
        <v>144673.96</v>
      </c>
      <c r="C18" s="33">
        <f t="shared" si="3"/>
        <v>107564.9</v>
      </c>
      <c r="D18" s="33">
        <f t="shared" si="3"/>
        <v>372309.1</v>
      </c>
      <c r="E18" s="33">
        <f t="shared" si="3"/>
        <v>355161.34</v>
      </c>
      <c r="F18" s="33">
        <f t="shared" si="3"/>
        <v>325743.56</v>
      </c>
      <c r="G18" s="33">
        <f t="shared" si="3"/>
        <v>146759.58</v>
      </c>
      <c r="H18" s="33">
        <f t="shared" si="3"/>
        <v>78767.24</v>
      </c>
      <c r="I18" s="33">
        <f t="shared" si="3"/>
        <v>139285.76</v>
      </c>
      <c r="J18" s="33">
        <f t="shared" si="3"/>
        <v>82039.49</v>
      </c>
      <c r="K18" s="33">
        <f t="shared" si="3"/>
        <v>223910.82</v>
      </c>
      <c r="L18" s="33">
        <f aca="true" t="shared" si="4" ref="L18:L24">SUM(B18:K18)</f>
        <v>1976215.7500000002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100199.36</v>
      </c>
      <c r="C19" s="33">
        <f t="shared" si="5"/>
        <v>88944.3</v>
      </c>
      <c r="D19" s="33">
        <f t="shared" si="5"/>
        <v>329495.67</v>
      </c>
      <c r="E19" s="33">
        <f t="shared" si="5"/>
        <v>221549.57</v>
      </c>
      <c r="F19" s="33">
        <f t="shared" si="5"/>
        <v>280152.75</v>
      </c>
      <c r="G19" s="33">
        <f t="shared" si="5"/>
        <v>138640.05</v>
      </c>
      <c r="H19" s="33">
        <f t="shared" si="5"/>
        <v>74963.13</v>
      </c>
      <c r="I19" s="33">
        <f t="shared" si="5"/>
        <v>107637.66</v>
      </c>
      <c r="J19" s="33">
        <f t="shared" si="5"/>
        <v>122018.17</v>
      </c>
      <c r="K19" s="33">
        <f t="shared" si="5"/>
        <v>132246.57</v>
      </c>
      <c r="L19" s="33">
        <f t="shared" si="4"/>
        <v>1595847.23</v>
      </c>
      <c r="M19"/>
    </row>
    <row r="20" spans="1:13" ht="17.25" customHeight="1">
      <c r="A20" s="27" t="s">
        <v>26</v>
      </c>
      <c r="B20" s="33">
        <v>366.68</v>
      </c>
      <c r="C20" s="33">
        <v>3503.8</v>
      </c>
      <c r="D20" s="33">
        <v>20036.28</v>
      </c>
      <c r="E20" s="33">
        <v>13648.55</v>
      </c>
      <c r="F20" s="33">
        <v>18266.8</v>
      </c>
      <c r="G20" s="33">
        <v>8938.71</v>
      </c>
      <c r="H20" s="33">
        <v>5948.32</v>
      </c>
      <c r="I20" s="33">
        <v>3951.97</v>
      </c>
      <c r="J20" s="33">
        <v>4848.29</v>
      </c>
      <c r="K20" s="33">
        <v>8026.16</v>
      </c>
      <c r="L20" s="33">
        <f t="shared" si="4"/>
        <v>87535.56</v>
      </c>
      <c r="M20"/>
    </row>
    <row r="21" spans="1:13" ht="17.25" customHeight="1">
      <c r="A21" s="27" t="s">
        <v>27</v>
      </c>
      <c r="B21" s="33">
        <v>1341.33</v>
      </c>
      <c r="C21" s="29">
        <v>1341.33</v>
      </c>
      <c r="D21" s="29">
        <v>2682.66</v>
      </c>
      <c r="E21" s="29">
        <v>2682.66</v>
      </c>
      <c r="F21" s="33">
        <v>1341.33</v>
      </c>
      <c r="G21" s="29">
        <v>0</v>
      </c>
      <c r="H21" s="33">
        <v>1341.33</v>
      </c>
      <c r="I21" s="29">
        <v>1341.33</v>
      </c>
      <c r="J21" s="29">
        <v>2682.66</v>
      </c>
      <c r="K21" s="29">
        <v>1341.33</v>
      </c>
      <c r="L21" s="33">
        <f t="shared" si="4"/>
        <v>16095.96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-7032.07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-7032.07</v>
      </c>
      <c r="M22"/>
    </row>
    <row r="23" spans="1:13" ht="17.25" customHeight="1">
      <c r="A23" s="27" t="s">
        <v>73</v>
      </c>
      <c r="B23" s="33">
        <v>-234.2</v>
      </c>
      <c r="C23" s="33">
        <v>0</v>
      </c>
      <c r="D23" s="33">
        <v>0</v>
      </c>
      <c r="E23" s="33">
        <v>-632.25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-866.45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-31417.839999999997</v>
      </c>
      <c r="C27" s="33">
        <f t="shared" si="6"/>
        <v>-15659.6</v>
      </c>
      <c r="D27" s="33">
        <f t="shared" si="6"/>
        <v>-45570.8</v>
      </c>
      <c r="E27" s="33">
        <f t="shared" si="6"/>
        <v>-47135.08</v>
      </c>
      <c r="F27" s="33">
        <f t="shared" si="6"/>
        <v>-41575.6</v>
      </c>
      <c r="G27" s="33">
        <f t="shared" si="6"/>
        <v>-17388.8</v>
      </c>
      <c r="H27" s="33">
        <f t="shared" si="6"/>
        <v>-15529.3</v>
      </c>
      <c r="I27" s="33">
        <f t="shared" si="6"/>
        <v>-12504.8</v>
      </c>
      <c r="J27" s="33">
        <f t="shared" si="6"/>
        <v>-6630.8</v>
      </c>
      <c r="K27" s="33">
        <f t="shared" si="6"/>
        <v>-28212.8</v>
      </c>
      <c r="L27" s="33">
        <f aca="true" t="shared" si="7" ref="L27:L33">SUM(B27:K27)</f>
        <v>-261625.41999999995</v>
      </c>
      <c r="M27"/>
    </row>
    <row r="28" spans="1:13" ht="18.75" customHeight="1">
      <c r="A28" s="27" t="s">
        <v>30</v>
      </c>
      <c r="B28" s="33">
        <f>B29+B30+B31+B32</f>
        <v>-11422.4</v>
      </c>
      <c r="C28" s="33">
        <f aca="true" t="shared" si="8" ref="C28:K28">C29+C30+C31+C32</f>
        <v>-15659.6</v>
      </c>
      <c r="D28" s="33">
        <f t="shared" si="8"/>
        <v>-45570.8</v>
      </c>
      <c r="E28" s="33">
        <f t="shared" si="8"/>
        <v>-42574.4</v>
      </c>
      <c r="F28" s="33">
        <f t="shared" si="8"/>
        <v>-41575.6</v>
      </c>
      <c r="G28" s="33">
        <f t="shared" si="8"/>
        <v>-17388.8</v>
      </c>
      <c r="H28" s="33">
        <f t="shared" si="8"/>
        <v>-7691.2</v>
      </c>
      <c r="I28" s="33">
        <f t="shared" si="8"/>
        <v>-12504.8</v>
      </c>
      <c r="J28" s="33">
        <f t="shared" si="8"/>
        <v>-6630.8</v>
      </c>
      <c r="K28" s="33">
        <f t="shared" si="8"/>
        <v>-28212.8</v>
      </c>
      <c r="L28" s="33">
        <f t="shared" si="7"/>
        <v>-229231.19999999998</v>
      </c>
      <c r="M28"/>
    </row>
    <row r="29" spans="1:13" s="36" customFormat="1" ht="18.75" customHeight="1">
      <c r="A29" s="34" t="s">
        <v>58</v>
      </c>
      <c r="B29" s="33">
        <f>-ROUND((B9)*$E$3,2)</f>
        <v>-11422.4</v>
      </c>
      <c r="C29" s="33">
        <f aca="true" t="shared" si="9" ref="C29:K29">-ROUND((C9)*$E$3,2)</f>
        <v>-15659.6</v>
      </c>
      <c r="D29" s="33">
        <f t="shared" si="9"/>
        <v>-45570.8</v>
      </c>
      <c r="E29" s="33">
        <f t="shared" si="9"/>
        <v>-42574.4</v>
      </c>
      <c r="F29" s="33">
        <f t="shared" si="9"/>
        <v>-41575.6</v>
      </c>
      <c r="G29" s="33">
        <f t="shared" si="9"/>
        <v>-17388.8</v>
      </c>
      <c r="H29" s="33">
        <f t="shared" si="9"/>
        <v>-7691.2</v>
      </c>
      <c r="I29" s="33">
        <f t="shared" si="9"/>
        <v>-12504.8</v>
      </c>
      <c r="J29" s="33">
        <f t="shared" si="9"/>
        <v>-6630.8</v>
      </c>
      <c r="K29" s="33">
        <f t="shared" si="9"/>
        <v>-28212.8</v>
      </c>
      <c r="L29" s="33">
        <f t="shared" si="7"/>
        <v>-229231.19999999998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-19995.44</v>
      </c>
      <c r="C33" s="38">
        <f t="shared" si="10"/>
        <v>0</v>
      </c>
      <c r="D33" s="38">
        <f t="shared" si="10"/>
        <v>0</v>
      </c>
      <c r="E33" s="38">
        <f t="shared" si="10"/>
        <v>-4560.68</v>
      </c>
      <c r="F33" s="38">
        <f t="shared" si="10"/>
        <v>0</v>
      </c>
      <c r="G33" s="38">
        <f t="shared" si="10"/>
        <v>0</v>
      </c>
      <c r="H33" s="38">
        <f t="shared" si="10"/>
        <v>-7838.1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-32394.22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-19995.44</v>
      </c>
      <c r="C35" s="17">
        <v>0</v>
      </c>
      <c r="D35" s="17">
        <v>0</v>
      </c>
      <c r="E35" s="33">
        <v>-4560.68</v>
      </c>
      <c r="F35" s="28">
        <v>0</v>
      </c>
      <c r="G35" s="28">
        <v>0</v>
      </c>
      <c r="H35" s="33">
        <v>-7838.1</v>
      </c>
      <c r="I35" s="17">
        <v>0</v>
      </c>
      <c r="J35" s="28">
        <v>0</v>
      </c>
      <c r="K35" s="17">
        <v>0</v>
      </c>
      <c r="L35" s="33">
        <f>SUM(B35:K35)</f>
        <v>-32394.22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214929.28999999998</v>
      </c>
      <c r="C48" s="41">
        <f aca="true" t="shared" si="12" ref="C48:K48">IF(C17+C27+C40+C49&lt;0,0,C17+C27+C49)</f>
        <v>185694.72999999998</v>
      </c>
      <c r="D48" s="41">
        <f t="shared" si="12"/>
        <v>678952.91</v>
      </c>
      <c r="E48" s="41">
        <f t="shared" si="12"/>
        <v>538242.7200000002</v>
      </c>
      <c r="F48" s="41">
        <f t="shared" si="12"/>
        <v>583928.8400000001</v>
      </c>
      <c r="G48" s="41">
        <f t="shared" si="12"/>
        <v>276949.54000000004</v>
      </c>
      <c r="H48" s="41">
        <f t="shared" si="12"/>
        <v>145490.72</v>
      </c>
      <c r="I48" s="41">
        <f t="shared" si="12"/>
        <v>239711.92</v>
      </c>
      <c r="J48" s="41">
        <f t="shared" si="12"/>
        <v>204957.81000000003</v>
      </c>
      <c r="K48" s="41">
        <f t="shared" si="12"/>
        <v>337312.08</v>
      </c>
      <c r="L48" s="42">
        <f>SUM(B48:K48)</f>
        <v>3406170.5600000005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214929.29</v>
      </c>
      <c r="C54" s="41">
        <f aca="true" t="shared" si="14" ref="C54:J54">SUM(C55:C66)</f>
        <v>185694.73</v>
      </c>
      <c r="D54" s="41">
        <f t="shared" si="14"/>
        <v>678952.91</v>
      </c>
      <c r="E54" s="41">
        <f t="shared" si="14"/>
        <v>538242.71</v>
      </c>
      <c r="F54" s="41">
        <f t="shared" si="14"/>
        <v>583928.84</v>
      </c>
      <c r="G54" s="41">
        <f t="shared" si="14"/>
        <v>276949.54</v>
      </c>
      <c r="H54" s="41">
        <f t="shared" si="14"/>
        <v>145490.73</v>
      </c>
      <c r="I54" s="41">
        <f>SUM(I55:I69)</f>
        <v>239711.92</v>
      </c>
      <c r="J54" s="41">
        <f t="shared" si="14"/>
        <v>204957.81</v>
      </c>
      <c r="K54" s="41">
        <f>SUM(K55:K68)</f>
        <v>337312.08</v>
      </c>
      <c r="L54" s="46">
        <f>SUM(B54:K54)</f>
        <v>3406170.56</v>
      </c>
      <c r="M54" s="40"/>
    </row>
    <row r="55" spans="1:13" ht="18.75" customHeight="1">
      <c r="A55" s="47" t="s">
        <v>51</v>
      </c>
      <c r="B55" s="48">
        <v>214929.29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214929.29</v>
      </c>
      <c r="M55" s="40"/>
    </row>
    <row r="56" spans="1:12" ht="18.75" customHeight="1">
      <c r="A56" s="47" t="s">
        <v>61</v>
      </c>
      <c r="B56" s="17">
        <v>0</v>
      </c>
      <c r="C56" s="48">
        <v>162464.32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162464.32</v>
      </c>
    </row>
    <row r="57" spans="1:12" ht="18.75" customHeight="1">
      <c r="A57" s="47" t="s">
        <v>62</v>
      </c>
      <c r="B57" s="17">
        <v>0</v>
      </c>
      <c r="C57" s="48">
        <v>23230.41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23230.41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678952.91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678952.91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538242.71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538242.71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583928.84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583928.84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276949.54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276949.54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145490.73</v>
      </c>
      <c r="I62" s="17">
        <v>0</v>
      </c>
      <c r="J62" s="17">
        <v>0</v>
      </c>
      <c r="K62" s="17">
        <v>0</v>
      </c>
      <c r="L62" s="46">
        <f t="shared" si="15"/>
        <v>145490.73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204957.81</v>
      </c>
      <c r="K64" s="17">
        <v>0</v>
      </c>
      <c r="L64" s="46">
        <f t="shared" si="15"/>
        <v>204957.81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173749.45</v>
      </c>
      <c r="L65" s="46">
        <f t="shared" si="15"/>
        <v>173749.45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163562.63</v>
      </c>
      <c r="L66" s="46">
        <f t="shared" si="15"/>
        <v>163562.63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1">
        <v>239711.92</v>
      </c>
      <c r="J69" s="52">
        <v>0</v>
      </c>
      <c r="K69" s="52">
        <v>0</v>
      </c>
      <c r="L69" s="51">
        <f>SUM(B69:K69)</f>
        <v>239711.92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2021-01-08T18:39:58Z</dcterms:modified>
  <cp:category/>
  <cp:version/>
  <cp:contentType/>
  <cp:contentStatus/>
</cp:coreProperties>
</file>