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<sst xmlns="http://schemas.openxmlformats.org/spreadsheetml/2006/main" count="79" uniqueCount="78">
  <si>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</si>
  <si>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</si>
  <si>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</si>
  <si>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</si>
  <si>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</si>
  <si>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</si>
  <si>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</si>
  <si>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</si>
  <si>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</si>
  <si>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</si>
  <si>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</si>
  <si>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</si>
  <si>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</si>
  <si>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</si>
  <si>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</si>
  <si>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</si>
  <si>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</si>
  <si>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</si>
  <si>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</si>
  <si>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</si>
  <si>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</si>
  <si>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</si>
  <si>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</si>
  <si>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</si>
  <si>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</si>
  <si>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</si>
  <si>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</si>
  <si>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</si>
  <si>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</si>
  <si>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</si>
  <si>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</si>
  <si>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</si>
  <si>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</si>
  <si>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</si>
  <si>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</si>
  <si>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</si>
  <si>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</si>
  <si>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</si>
  <si>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</si>
  <si>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</si>
  <si>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</si>
  <si>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</si>
  <si>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</si>
  <si>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</si>
  <si>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</si>
  <si>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</si>
  <si>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</si>
  <si>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</si>
  <si>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</si>
  <si>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</si>
  <si>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</si>
  <si>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</si>
  <si>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</si>
  <si>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</si>
  <si>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</si>
  <si>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</si>
  <si>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</si>
  <si>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</si>
  <si>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</si>
  <si>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</si>
  <si>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</si>
  <si>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</si>
  <si>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</si>
  <si>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</si>
  <si>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</si>
  <si>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</si>
  <si>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</si>
  <si>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</si>
  <si>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</si>
  <si>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</si>
  <si>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</si>
  <si>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</si>
  <si>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</si>
  <si>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</si>
  <si>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</si>
  <si>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</si>
  <si>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30/12/20 - VENCIMENTO 08/01/21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</si>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</sst>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48972</v>
      </c>
      <c r="C7" s="10">
        <f>C8+C11</f>
        <v>67202</v>
      </c>
      <c r="D7" s="10">
        <f aca="true" t="shared" si="0" ref="D7:K7">D8+D11</f>
        <v>183675</v>
      </c>
      <c r="E7" s="10">
        <f t="shared" si="0"/>
        <v>168104</v>
      </c>
      <c r="F7" s="10">
        <f t="shared" si="0"/>
        <v>175218</v>
      </c>
      <c r="G7" s="10">
        <f t="shared" si="0"/>
        <v>79615</v>
      </c>
      <c r="H7" s="10">
        <f t="shared" si="0"/>
        <v>43333</v>
      </c>
      <c r="I7" s="10">
        <f t="shared" si="0"/>
        <v>73958</v>
      </c>
      <c r="J7" s="10">
        <f t="shared" si="0"/>
        <v>56575</v>
      </c>
      <c r="K7" s="10">
        <f t="shared" si="0"/>
        <v>134049</v>
      </c>
      <c r="L7" s="10">
        <f>SUM(B7:K7)</f>
        <v>1030701</v>
      </c>
      <c r="M7" s="11"/>
    </row>
    <row r="8" spans="1:13" ht="17.25" customHeight="1">
      <c r="A8" s="12" t="s">
        <v>18</v>
      </c>
      <c r="B8" s="13">
        <f>B9+B10</f>
        <v>4188</v>
      </c>
      <c r="C8" s="13">
        <f aca="true" t="shared" si="1" ref="C8:K8">C9+C10</f>
        <v>5426</v>
      </c>
      <c r="D8" s="13">
        <f t="shared" si="1"/>
        <v>15471</v>
      </c>
      <c r="E8" s="13">
        <f t="shared" si="1"/>
        <v>13356</v>
      </c>
      <c r="F8" s="13">
        <f t="shared" si="1"/>
        <v>12847</v>
      </c>
      <c r="G8" s="13">
        <f t="shared" si="1"/>
        <v>6806</v>
      </c>
      <c r="H8" s="13">
        <f t="shared" si="1"/>
        <v>3314</v>
      </c>
      <c r="I8" s="13">
        <f t="shared" si="1"/>
        <v>4273</v>
      </c>
      <c r="J8" s="13">
        <f t="shared" si="1"/>
        <v>3540</v>
      </c>
      <c r="K8" s="13">
        <f t="shared" si="1"/>
        <v>9448</v>
      </c>
      <c r="L8" s="13">
        <f>SUM(B8:K8)</f>
        <v>78669</v>
      </c>
      <c r="M8"/>
    </row>
    <row r="9" spans="1:13" ht="17.25" customHeight="1">
      <c r="A9" s="14" t="s">
        <v>19</v>
      </c>
      <c r="B9" s="15">
        <v>4187</v>
      </c>
      <c r="C9" s="15">
        <v>5426</v>
      </c>
      <c r="D9" s="15">
        <v>15471</v>
      </c>
      <c r="E9" s="15">
        <v>13356</v>
      </c>
      <c r="F9" s="15">
        <v>12847</v>
      </c>
      <c r="G9" s="15">
        <v>6806</v>
      </c>
      <c r="H9" s="15">
        <v>3313</v>
      </c>
      <c r="I9" s="15">
        <v>4273</v>
      </c>
      <c r="J9" s="15">
        <v>3540</v>
      </c>
      <c r="K9" s="15">
        <v>9448</v>
      </c>
      <c r="L9" s="13">
        <f>SUM(B9:K9)</f>
        <v>78667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44784</v>
      </c>
      <c r="C11" s="15">
        <v>61776</v>
      </c>
      <c r="D11" s="15">
        <v>168204</v>
      </c>
      <c r="E11" s="15">
        <v>154748</v>
      </c>
      <c r="F11" s="15">
        <v>162371</v>
      </c>
      <c r="G11" s="15">
        <v>72809</v>
      </c>
      <c r="H11" s="15">
        <v>40019</v>
      </c>
      <c r="I11" s="15">
        <v>69685</v>
      </c>
      <c r="J11" s="15">
        <v>53035</v>
      </c>
      <c r="K11" s="15">
        <v>124601</v>
      </c>
      <c r="L11" s="13">
        <f>SUM(B11:K11)</f>
        <v>952032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1.692587378010033</v>
      </c>
      <c r="C15" s="22">
        <v>1.837636016314276</v>
      </c>
      <c r="D15" s="22">
        <v>1.862450014882156</v>
      </c>
      <c r="E15" s="22">
        <v>1.572250637724509</v>
      </c>
      <c r="F15" s="22">
        <v>1.863746017764104</v>
      </c>
      <c r="G15" s="22">
        <v>1.968010678806815</v>
      </c>
      <c r="H15" s="22">
        <v>1.901337839209346</v>
      </c>
      <c r="I15" s="22">
        <v>1.832443956340958</v>
      </c>
      <c r="J15" s="22">
        <v>2.476770829953228</v>
      </c>
      <c r="K15" s="22">
        <v>1.627612809212003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483960.82999999996</v>
      </c>
      <c r="C17" s="25">
        <f aca="true" t="shared" si="2" ref="C17:K17">C18+C19+C20+C21+C22+C23+C24</f>
        <v>384319.56000000006</v>
      </c>
      <c r="D17" s="25">
        <f t="shared" si="2"/>
        <v>1274255.09</v>
      </c>
      <c r="E17" s="25">
        <f t="shared" si="2"/>
        <v>984139.97</v>
      </c>
      <c r="F17" s="25">
        <f t="shared" si="2"/>
        <v>1091595.99</v>
      </c>
      <c r="G17" s="25">
        <f t="shared" si="2"/>
        <v>575824.95</v>
      </c>
      <c r="H17" s="25">
        <f t="shared" si="2"/>
        <v>337253.82999999996</v>
      </c>
      <c r="I17" s="25">
        <f t="shared" si="2"/>
        <v>450557.67999999993</v>
      </c>
      <c r="J17" s="25">
        <f t="shared" si="2"/>
        <v>506990.41000000003</v>
      </c>
      <c r="K17" s="25">
        <f t="shared" si="2"/>
        <v>643624.29</v>
      </c>
      <c r="L17" s="25">
        <f>L18+L19+L20+L21+L22+L23+L24</f>
        <v>6732522.6</v>
      </c>
      <c r="M17"/>
    </row>
    <row r="18" spans="1:13" ht="17.25" customHeight="1">
      <c r="A18" s="26" t="s">
        <v>24</v>
      </c>
      <c r="B18" s="33">
        <f aca="true" t="shared" si="3" ref="B18:K18">ROUND(B13*B7,2)</f>
        <v>284434.27</v>
      </c>
      <c r="C18" s="33">
        <f t="shared" si="3"/>
        <v>205725.48</v>
      </c>
      <c r="D18" s="33">
        <f t="shared" si="3"/>
        <v>669642.32</v>
      </c>
      <c r="E18" s="33">
        <f t="shared" si="3"/>
        <v>619799.45</v>
      </c>
      <c r="F18" s="33">
        <f t="shared" si="3"/>
        <v>571876.51</v>
      </c>
      <c r="G18" s="33">
        <f t="shared" si="3"/>
        <v>285539.2</v>
      </c>
      <c r="H18" s="33">
        <f t="shared" si="3"/>
        <v>171234.68</v>
      </c>
      <c r="I18" s="33">
        <f t="shared" si="3"/>
        <v>242737.55</v>
      </c>
      <c r="J18" s="33">
        <f t="shared" si="3"/>
        <v>199930.39</v>
      </c>
      <c r="K18" s="33">
        <f t="shared" si="3"/>
        <v>386771.58</v>
      </c>
      <c r="L18" s="33">
        <f aca="true" t="shared" si="4" ref="L18:L24">SUM(B18:K18)</f>
        <v>3637691.43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196995.59</v>
      </c>
      <c r="C19" s="33">
        <f t="shared" si="5"/>
        <v>172323.07</v>
      </c>
      <c r="D19" s="33">
        <f t="shared" si="5"/>
        <v>577533.03</v>
      </c>
      <c r="E19" s="33">
        <f t="shared" si="5"/>
        <v>354680.63</v>
      </c>
      <c r="F19" s="33">
        <f t="shared" si="5"/>
        <v>493956.06</v>
      </c>
      <c r="G19" s="33">
        <f t="shared" si="5"/>
        <v>276404.99</v>
      </c>
      <c r="H19" s="33">
        <f t="shared" si="5"/>
        <v>154340.3</v>
      </c>
      <c r="I19" s="33">
        <f t="shared" si="5"/>
        <v>202065.41</v>
      </c>
      <c r="J19" s="33">
        <f t="shared" si="5"/>
        <v>295251.37</v>
      </c>
      <c r="K19" s="33">
        <f t="shared" si="5"/>
        <v>242742.8</v>
      </c>
      <c r="L19" s="33">
        <f t="shared" si="4"/>
        <v>2966293.25</v>
      </c>
      <c r="M19"/>
    </row>
    <row r="20" spans="1:13" ht="17.25" customHeight="1">
      <c r="A20" s="27" t="s">
        <v>26</v>
      </c>
      <c r="B20" s="33">
        <v>1189.74</v>
      </c>
      <c r="C20" s="33">
        <v>4929.78</v>
      </c>
      <c r="D20" s="33">
        <v>24515.18</v>
      </c>
      <c r="E20" s="33">
        <v>15400.45</v>
      </c>
      <c r="F20" s="33">
        <v>24422.19</v>
      </c>
      <c r="G20" s="33">
        <v>14707.46</v>
      </c>
      <c r="H20" s="33">
        <v>10455.01</v>
      </c>
      <c r="I20" s="33">
        <v>4522.36</v>
      </c>
      <c r="J20" s="33">
        <v>9126.19</v>
      </c>
      <c r="K20" s="33">
        <v>12768.68</v>
      </c>
      <c r="L20" s="33">
        <f t="shared" si="4"/>
        <v>122037.03999999998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1341.23</v>
      </c>
      <c r="L21" s="33">
        <f t="shared" si="4"/>
        <v>16094.759999999998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-7032.07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-7032.07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-117.9</v>
      </c>
      <c r="E23" s="33">
        <v>-1390.95</v>
      </c>
      <c r="F23" s="33">
        <v>0</v>
      </c>
      <c r="G23" s="33">
        <v>-826.7</v>
      </c>
      <c r="H23" s="33">
        <v>-117.39</v>
      </c>
      <c r="I23" s="33">
        <v>-108.87</v>
      </c>
      <c r="J23" s="33">
        <v>0</v>
      </c>
      <c r="K23" s="33">
        <v>0</v>
      </c>
      <c r="L23" s="33">
        <f t="shared" si="4"/>
        <v>-2561.81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-38418.2</v>
      </c>
      <c r="C27" s="33">
        <f t="shared" si="6"/>
        <v>-23874.4</v>
      </c>
      <c r="D27" s="33">
        <f t="shared" si="6"/>
        <v>-68072.4</v>
      </c>
      <c r="E27" s="33">
        <f t="shared" si="6"/>
        <v>-63326.950000000004</v>
      </c>
      <c r="F27" s="33">
        <f t="shared" si="6"/>
        <v>-56526.8</v>
      </c>
      <c r="G27" s="33">
        <f t="shared" si="6"/>
        <v>-29946.4</v>
      </c>
      <c r="H27" s="33">
        <f t="shared" si="6"/>
        <v>-22415.16</v>
      </c>
      <c r="I27" s="33">
        <f t="shared" si="6"/>
        <v>-29900.56</v>
      </c>
      <c r="J27" s="33">
        <f t="shared" si="6"/>
        <v>-15576</v>
      </c>
      <c r="K27" s="33">
        <f t="shared" si="6"/>
        <v>-41571.2</v>
      </c>
      <c r="L27" s="33">
        <f aca="true" t="shared" si="7" ref="L27:L33">SUM(B27:K27)</f>
        <v>-389628.07</v>
      </c>
      <c r="M27"/>
    </row>
    <row r="28" spans="1:13" ht="18.75" customHeight="1">
      <c r="A28" s="27" t="s">
        <v>30</v>
      </c>
      <c r="B28" s="33">
        <f>B29+B30+B31+B32</f>
        <v>-18422.8</v>
      </c>
      <c r="C28" s="33">
        <f aca="true" t="shared" si="8" ref="C28:K28">C29+C30+C31+C32</f>
        <v>-23874.4</v>
      </c>
      <c r="D28" s="33">
        <f t="shared" si="8"/>
        <v>-68072.4</v>
      </c>
      <c r="E28" s="33">
        <f t="shared" si="8"/>
        <v>-58766.4</v>
      </c>
      <c r="F28" s="33">
        <f t="shared" si="8"/>
        <v>-56526.8</v>
      </c>
      <c r="G28" s="33">
        <f t="shared" si="8"/>
        <v>-29946.4</v>
      </c>
      <c r="H28" s="33">
        <f t="shared" si="8"/>
        <v>-14577.2</v>
      </c>
      <c r="I28" s="33">
        <f t="shared" si="8"/>
        <v>-29900.56</v>
      </c>
      <c r="J28" s="33">
        <f t="shared" si="8"/>
        <v>-15576</v>
      </c>
      <c r="K28" s="33">
        <f t="shared" si="8"/>
        <v>-41571.2</v>
      </c>
      <c r="L28" s="33">
        <f t="shared" si="7"/>
        <v>-357234.16</v>
      </c>
      <c r="M28"/>
    </row>
    <row r="29" spans="1:13" s="36" customFormat="1" ht="18.75" customHeight="1">
      <c r="A29" s="34" t="s">
        <v>58</v>
      </c>
      <c r="B29" s="33">
        <f>-ROUND((B9)*$E$3,2)</f>
        <v>-18422.8</v>
      </c>
      <c r="C29" s="33">
        <f aca="true" t="shared" si="9" ref="C29:K29">-ROUND((C9)*$E$3,2)</f>
        <v>-23874.4</v>
      </c>
      <c r="D29" s="33">
        <f t="shared" si="9"/>
        <v>-68072.4</v>
      </c>
      <c r="E29" s="33">
        <f t="shared" si="9"/>
        <v>-58766.4</v>
      </c>
      <c r="F29" s="33">
        <f t="shared" si="9"/>
        <v>-56526.8</v>
      </c>
      <c r="G29" s="33">
        <f t="shared" si="9"/>
        <v>-29946.4</v>
      </c>
      <c r="H29" s="33">
        <f t="shared" si="9"/>
        <v>-14577.2</v>
      </c>
      <c r="I29" s="33">
        <f t="shared" si="9"/>
        <v>-18801.2</v>
      </c>
      <c r="J29" s="33">
        <f t="shared" si="9"/>
        <v>-15576</v>
      </c>
      <c r="K29" s="33">
        <f t="shared" si="9"/>
        <v>-41571.2</v>
      </c>
      <c r="L29" s="33">
        <f t="shared" si="7"/>
        <v>-346134.8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-11099.36</v>
      </c>
      <c r="J32" s="17">
        <v>0</v>
      </c>
      <c r="K32" s="17">
        <v>0</v>
      </c>
      <c r="L32" s="33">
        <f t="shared" si="7"/>
        <v>-11099.36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445542.62999999995</v>
      </c>
      <c r="C48" s="41">
        <f aca="true" t="shared" si="12" ref="C48:K48">IF(C17+C27+C40+C49&lt;0,0,C17+C27+C49)</f>
        <v>360445.16000000003</v>
      </c>
      <c r="D48" s="41">
        <f t="shared" si="12"/>
        <v>1206182.6900000002</v>
      </c>
      <c r="E48" s="41">
        <f t="shared" si="12"/>
        <v>920813.02</v>
      </c>
      <c r="F48" s="41">
        <f t="shared" si="12"/>
        <v>1035069.19</v>
      </c>
      <c r="G48" s="41">
        <f t="shared" si="12"/>
        <v>545878.5499999999</v>
      </c>
      <c r="H48" s="41">
        <f t="shared" si="12"/>
        <v>314838.67</v>
      </c>
      <c r="I48" s="41">
        <f t="shared" si="12"/>
        <v>420657.11999999994</v>
      </c>
      <c r="J48" s="41">
        <f t="shared" si="12"/>
        <v>491414.41000000003</v>
      </c>
      <c r="K48" s="41">
        <f t="shared" si="12"/>
        <v>602053.0900000001</v>
      </c>
      <c r="L48" s="42">
        <f>SUM(B48:K48)</f>
        <v>6342894.53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445542.63</v>
      </c>
      <c r="C54" s="41">
        <f aca="true" t="shared" si="14" ref="C54:J54">SUM(C55:C66)</f>
        <v>360445.17</v>
      </c>
      <c r="D54" s="41">
        <f t="shared" si="14"/>
        <v>1206182.68</v>
      </c>
      <c r="E54" s="41">
        <f t="shared" si="14"/>
        <v>920813.02</v>
      </c>
      <c r="F54" s="41">
        <f t="shared" si="14"/>
        <v>1035069.19</v>
      </c>
      <c r="G54" s="41">
        <f t="shared" si="14"/>
        <v>545878.55</v>
      </c>
      <c r="H54" s="41">
        <f t="shared" si="14"/>
        <v>314838.67</v>
      </c>
      <c r="I54" s="41">
        <f>SUM(I55:I69)</f>
        <v>420657.12</v>
      </c>
      <c r="J54" s="41">
        <f t="shared" si="14"/>
        <v>491414.41</v>
      </c>
      <c r="K54" s="41">
        <f>SUM(K55:K68)</f>
        <v>602053.0800000001</v>
      </c>
      <c r="L54" s="46">
        <f>SUM(B54:K54)</f>
        <v>6342894.5200000005</v>
      </c>
      <c r="M54" s="40"/>
    </row>
    <row r="55" spans="1:13" ht="18.75" customHeight="1">
      <c r="A55" s="47" t="s">
        <v>51</v>
      </c>
      <c r="B55" s="48">
        <v>445542.63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445542.63</v>
      </c>
      <c r="M55" s="40"/>
    </row>
    <row r="56" spans="1:12" ht="18.75" customHeight="1">
      <c r="A56" s="47" t="s">
        <v>61</v>
      </c>
      <c r="B56" s="17">
        <v>0</v>
      </c>
      <c r="C56" s="48">
        <v>315209.3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315209.3</v>
      </c>
    </row>
    <row r="57" spans="1:12" ht="18.75" customHeight="1">
      <c r="A57" s="47" t="s">
        <v>62</v>
      </c>
      <c r="B57" s="17">
        <v>0</v>
      </c>
      <c r="C57" s="48">
        <v>45235.87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45235.87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1206182.68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1206182.68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920813.02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920813.02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1035069.19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1035069.19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545878.55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545878.55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314838.67</v>
      </c>
      <c r="I62" s="17">
        <v>0</v>
      </c>
      <c r="J62" s="17">
        <v>0</v>
      </c>
      <c r="K62" s="17">
        <v>0</v>
      </c>
      <c r="L62" s="46">
        <f t="shared" si="15"/>
        <v>314838.67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491414.41</v>
      </c>
      <c r="K64" s="17">
        <v>0</v>
      </c>
      <c r="L64" s="46">
        <f t="shared" si="15"/>
        <v>491414.41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337209.93</v>
      </c>
      <c r="L65" s="46">
        <f t="shared" si="15"/>
        <v>337209.93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264843.15</v>
      </c>
      <c r="L66" s="46">
        <f t="shared" si="15"/>
        <v>264843.15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420657.12</v>
      </c>
      <c r="J69" s="52">
        <v>0</v>
      </c>
      <c r="K69" s="52">
        <v>0</v>
      </c>
      <c r="L69" s="51">
        <f>SUM(B69:K69)</f>
        <v>420657.12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2021-01-08T18:38:44Z</dcterms:modified>
  <cp:category/>
  <cp:version/>
  <cp:contentType/>
  <cp:contentStatus/>
</cp:coreProperties>
</file>