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<sst xmlns="http://schemas.openxmlformats.org/spreadsheetml/2006/main" count="79" uniqueCount="78">
  <si>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</si>
  <si>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</si>
  <si>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</si>
  <si>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</si>
  <si>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</si>
  <si>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</si>
  <si>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</si>
  <si>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</si>
  <si>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</si>
  <si>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</si>
  <si>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</si>
  <si>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</si>
  <si>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</si>
  <si>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</si>
  <si>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</si>
  <si>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</si>
  <si>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</si>
  <si>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</si>
  <si>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</si>
  <si>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</si>
  <si>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</si>
  <si>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</si>
  <si>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</si>
  <si>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</si>
  <si>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</si>
  <si>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</si>
  <si>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</si>
  <si>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</si>
  <si>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</si>
  <si>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</si>
  <si>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</si>
  <si>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</si>
  <si>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</si>
  <si>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</si>
  <si>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</si>
  <si>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</si>
  <si>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</si>
  <si>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</si>
  <si>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</si>
  <si>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</si>
  <si>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</si>
  <si>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</si>
  <si>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</si>
  <si>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</si>
  <si>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</si>
  <si>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</si>
  <si>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</si>
  <si>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</si>
  <si>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</si>
  <si>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</si>
  <si>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</si>
  <si>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</si>
  <si>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</si>
  <si>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</si>
  <si>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</si>
  <si>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</si>
  <si>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</si>
  <si>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</si>
  <si>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</si>
  <si>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</si>
  <si>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</si>
  <si>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</si>
  <si>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</si>
  <si>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</si>
  <si>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</si>
  <si>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</si>
  <si>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</si>
  <si>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</si>
  <si>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</si>
  <si>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</si>
  <si>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</si>
  <si>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</si>
  <si>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</si>
  <si>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</si>
  <si>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</si>
  <si>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</si>
  <si>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29/12/20 - VENCIMENTO 07/01/21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</si>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</sst>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50380</v>
      </c>
      <c r="C7" s="10">
        <f>C8+C11</f>
        <v>67329</v>
      </c>
      <c r="D7" s="10">
        <f aca="true" t="shared" si="0" ref="D7:K7">D8+D11</f>
        <v>183854</v>
      </c>
      <c r="E7" s="10">
        <f t="shared" si="0"/>
        <v>166450</v>
      </c>
      <c r="F7" s="10">
        <f t="shared" si="0"/>
        <v>171032</v>
      </c>
      <c r="G7" s="10">
        <f t="shared" si="0"/>
        <v>81401</v>
      </c>
      <c r="H7" s="10">
        <f t="shared" si="0"/>
        <v>43372</v>
      </c>
      <c r="I7" s="10">
        <f t="shared" si="0"/>
        <v>76838</v>
      </c>
      <c r="J7" s="10">
        <f t="shared" si="0"/>
        <v>58766</v>
      </c>
      <c r="K7" s="10">
        <f t="shared" si="0"/>
        <v>132779</v>
      </c>
      <c r="L7" s="10">
        <f>SUM(B7:K7)</f>
        <v>1032201</v>
      </c>
      <c r="M7" s="11"/>
    </row>
    <row r="8" spans="1:13" ht="17.25" customHeight="1">
      <c r="A8" s="12" t="s">
        <v>18</v>
      </c>
      <c r="B8" s="13">
        <f>B9+B10</f>
        <v>4268</v>
      </c>
      <c r="C8" s="13">
        <f aca="true" t="shared" si="1" ref="C8:K8">C9+C10</f>
        <v>5565</v>
      </c>
      <c r="D8" s="13">
        <f t="shared" si="1"/>
        <v>14502</v>
      </c>
      <c r="E8" s="13">
        <f t="shared" si="1"/>
        <v>12505</v>
      </c>
      <c r="F8" s="13">
        <f t="shared" si="1"/>
        <v>11766</v>
      </c>
      <c r="G8" s="13">
        <f t="shared" si="1"/>
        <v>6518</v>
      </c>
      <c r="H8" s="13">
        <f t="shared" si="1"/>
        <v>3108</v>
      </c>
      <c r="I8" s="13">
        <f t="shared" si="1"/>
        <v>4140</v>
      </c>
      <c r="J8" s="13">
        <f t="shared" si="1"/>
        <v>3548</v>
      </c>
      <c r="K8" s="13">
        <f t="shared" si="1"/>
        <v>8966</v>
      </c>
      <c r="L8" s="13">
        <f>SUM(B8:K8)</f>
        <v>74886</v>
      </c>
      <c r="M8"/>
    </row>
    <row r="9" spans="1:13" ht="17.25" customHeight="1">
      <c r="A9" s="14" t="s">
        <v>19</v>
      </c>
      <c r="B9" s="15">
        <v>4267</v>
      </c>
      <c r="C9" s="15">
        <v>5565</v>
      </c>
      <c r="D9" s="15">
        <v>14502</v>
      </c>
      <c r="E9" s="15">
        <v>12505</v>
      </c>
      <c r="F9" s="15">
        <v>11766</v>
      </c>
      <c r="G9" s="15">
        <v>6518</v>
      </c>
      <c r="H9" s="15">
        <v>3108</v>
      </c>
      <c r="I9" s="15">
        <v>4140</v>
      </c>
      <c r="J9" s="15">
        <v>3548</v>
      </c>
      <c r="K9" s="15">
        <v>8966</v>
      </c>
      <c r="L9" s="13">
        <f>SUM(B9:K9)</f>
        <v>74885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46112</v>
      </c>
      <c r="C11" s="15">
        <v>61764</v>
      </c>
      <c r="D11" s="15">
        <v>169352</v>
      </c>
      <c r="E11" s="15">
        <v>153945</v>
      </c>
      <c r="F11" s="15">
        <v>159266</v>
      </c>
      <c r="G11" s="15">
        <v>74883</v>
      </c>
      <c r="H11" s="15">
        <v>40264</v>
      </c>
      <c r="I11" s="15">
        <v>72698</v>
      </c>
      <c r="J11" s="15">
        <v>55218</v>
      </c>
      <c r="K11" s="15">
        <v>123813</v>
      </c>
      <c r="L11" s="13">
        <f>SUM(B11:K11)</f>
        <v>957315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1.633739855156825</v>
      </c>
      <c r="C15" s="22">
        <v>1.804244091971596</v>
      </c>
      <c r="D15" s="22">
        <v>1.846118275925952</v>
      </c>
      <c r="E15" s="22">
        <v>1.611408904430834</v>
      </c>
      <c r="F15" s="22">
        <v>1.882335711504306</v>
      </c>
      <c r="G15" s="22">
        <v>1.922243225594753</v>
      </c>
      <c r="H15" s="22">
        <v>1.916309160056333</v>
      </c>
      <c r="I15" s="22">
        <v>1.73319428647519</v>
      </c>
      <c r="J15" s="22">
        <v>2.372848760236766</v>
      </c>
      <c r="K15" s="22">
        <v>1.631489473321729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480584.64</v>
      </c>
      <c r="C17" s="25">
        <f aca="true" t="shared" si="2" ref="C17:K17">C18+C19+C20+C21+C22+C23+C24</f>
        <v>378273.68999999994</v>
      </c>
      <c r="D17" s="25">
        <f t="shared" si="2"/>
        <v>1264637.6</v>
      </c>
      <c r="E17" s="25">
        <f t="shared" si="2"/>
        <v>1000463.25</v>
      </c>
      <c r="F17" s="25">
        <f t="shared" si="2"/>
        <v>1076572.98</v>
      </c>
      <c r="G17" s="25">
        <f t="shared" si="2"/>
        <v>574910.4</v>
      </c>
      <c r="H17" s="25">
        <f t="shared" si="2"/>
        <v>340433.87</v>
      </c>
      <c r="I17" s="25">
        <f t="shared" si="2"/>
        <v>442971.21</v>
      </c>
      <c r="J17" s="25">
        <f t="shared" si="2"/>
        <v>504300.48000000004</v>
      </c>
      <c r="K17" s="25">
        <f t="shared" si="2"/>
        <v>639125.82</v>
      </c>
      <c r="L17" s="25">
        <f>L18+L19+L20+L21+L22+L23+L24</f>
        <v>6702273.94</v>
      </c>
      <c r="M17"/>
    </row>
    <row r="18" spans="1:13" ht="17.25" customHeight="1">
      <c r="A18" s="26" t="s">
        <v>24</v>
      </c>
      <c r="B18" s="33">
        <f aca="true" t="shared" si="3" ref="B18:K18">ROUND(B13*B7,2)</f>
        <v>292612.08</v>
      </c>
      <c r="C18" s="33">
        <f t="shared" si="3"/>
        <v>206114.27</v>
      </c>
      <c r="D18" s="33">
        <f t="shared" si="3"/>
        <v>670294.91</v>
      </c>
      <c r="E18" s="33">
        <f t="shared" si="3"/>
        <v>613701.15</v>
      </c>
      <c r="F18" s="33">
        <f t="shared" si="3"/>
        <v>558214.24</v>
      </c>
      <c r="G18" s="33">
        <f t="shared" si="3"/>
        <v>291944.69</v>
      </c>
      <c r="H18" s="33">
        <f t="shared" si="3"/>
        <v>171388.8</v>
      </c>
      <c r="I18" s="33">
        <f t="shared" si="3"/>
        <v>252190</v>
      </c>
      <c r="J18" s="33">
        <f t="shared" si="3"/>
        <v>207673.17</v>
      </c>
      <c r="K18" s="33">
        <f t="shared" si="3"/>
        <v>383107.25</v>
      </c>
      <c r="L18" s="33">
        <f aca="true" t="shared" si="4" ref="L18:L24">SUM(B18:K18)</f>
        <v>3647240.56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185439.94</v>
      </c>
      <c r="C19" s="33">
        <f t="shared" si="5"/>
        <v>165766.18</v>
      </c>
      <c r="D19" s="33">
        <f t="shared" si="5"/>
        <v>567148.77</v>
      </c>
      <c r="E19" s="33">
        <f t="shared" si="5"/>
        <v>375222.35</v>
      </c>
      <c r="F19" s="33">
        <f t="shared" si="5"/>
        <v>492532.36</v>
      </c>
      <c r="G19" s="33">
        <f t="shared" si="5"/>
        <v>269244.01</v>
      </c>
      <c r="H19" s="33">
        <f t="shared" si="5"/>
        <v>157045.13</v>
      </c>
      <c r="I19" s="33">
        <f t="shared" si="5"/>
        <v>184904.27</v>
      </c>
      <c r="J19" s="33">
        <f t="shared" si="5"/>
        <v>285103.85</v>
      </c>
      <c r="K19" s="33">
        <f t="shared" si="5"/>
        <v>241928.2</v>
      </c>
      <c r="L19" s="33">
        <f t="shared" si="4"/>
        <v>2924335.0600000005</v>
      </c>
      <c r="M19"/>
    </row>
    <row r="20" spans="1:13" ht="17.25" customHeight="1">
      <c r="A20" s="27" t="s">
        <v>26</v>
      </c>
      <c r="B20" s="33">
        <v>1191.39</v>
      </c>
      <c r="C20" s="33">
        <v>5052.01</v>
      </c>
      <c r="D20" s="33">
        <v>24511.46</v>
      </c>
      <c r="E20" s="33">
        <v>15889.36</v>
      </c>
      <c r="F20" s="33">
        <v>24485.15</v>
      </c>
      <c r="G20" s="33">
        <v>14430.3</v>
      </c>
      <c r="H20" s="33">
        <v>10658.71</v>
      </c>
      <c r="I20" s="33">
        <v>4644.58</v>
      </c>
      <c r="J20" s="33">
        <v>8841</v>
      </c>
      <c r="K20" s="33">
        <v>12749.14</v>
      </c>
      <c r="L20" s="33">
        <f t="shared" si="4"/>
        <v>122453.1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-708.6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-817.47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-38770.2</v>
      </c>
      <c r="C27" s="33">
        <f t="shared" si="6"/>
        <v>-24486</v>
      </c>
      <c r="D27" s="33">
        <f t="shared" si="6"/>
        <v>-63808.8</v>
      </c>
      <c r="E27" s="33">
        <f t="shared" si="6"/>
        <v>-59582.55</v>
      </c>
      <c r="F27" s="33">
        <f t="shared" si="6"/>
        <v>-51770.4</v>
      </c>
      <c r="G27" s="33">
        <f t="shared" si="6"/>
        <v>-28679.2</v>
      </c>
      <c r="H27" s="33">
        <f t="shared" si="6"/>
        <v>-21513.16</v>
      </c>
      <c r="I27" s="33">
        <f t="shared" si="6"/>
        <v>-30119.54</v>
      </c>
      <c r="J27" s="33">
        <f t="shared" si="6"/>
        <v>-15611.2</v>
      </c>
      <c r="K27" s="33">
        <f t="shared" si="6"/>
        <v>-39450.4</v>
      </c>
      <c r="L27" s="33">
        <f aca="true" t="shared" si="7" ref="L27:L33">SUM(B27:K27)</f>
        <v>-373791.44999999995</v>
      </c>
      <c r="M27"/>
    </row>
    <row r="28" spans="1:13" ht="18.75" customHeight="1">
      <c r="A28" s="27" t="s">
        <v>30</v>
      </c>
      <c r="B28" s="33">
        <f>B29+B30+B31+B32</f>
        <v>-18774.8</v>
      </c>
      <c r="C28" s="33">
        <f aca="true" t="shared" si="8" ref="C28:K28">C29+C30+C31+C32</f>
        <v>-24486</v>
      </c>
      <c r="D28" s="33">
        <f t="shared" si="8"/>
        <v>-63808.8</v>
      </c>
      <c r="E28" s="33">
        <f t="shared" si="8"/>
        <v>-55022</v>
      </c>
      <c r="F28" s="33">
        <f t="shared" si="8"/>
        <v>-51770.4</v>
      </c>
      <c r="G28" s="33">
        <f t="shared" si="8"/>
        <v>-28679.2</v>
      </c>
      <c r="H28" s="33">
        <f t="shared" si="8"/>
        <v>-13675.2</v>
      </c>
      <c r="I28" s="33">
        <f t="shared" si="8"/>
        <v>-30119.54</v>
      </c>
      <c r="J28" s="33">
        <f t="shared" si="8"/>
        <v>-15611.2</v>
      </c>
      <c r="K28" s="33">
        <f t="shared" si="8"/>
        <v>-39450.4</v>
      </c>
      <c r="L28" s="33">
        <f t="shared" si="7"/>
        <v>-341397.54000000004</v>
      </c>
      <c r="M28"/>
    </row>
    <row r="29" spans="1:13" s="36" customFormat="1" ht="18.75" customHeight="1">
      <c r="A29" s="34" t="s">
        <v>58</v>
      </c>
      <c r="B29" s="33">
        <f>-ROUND((B9)*$E$3,2)</f>
        <v>-18774.8</v>
      </c>
      <c r="C29" s="33">
        <f aca="true" t="shared" si="9" ref="C29:K29">-ROUND((C9)*$E$3,2)</f>
        <v>-24486</v>
      </c>
      <c r="D29" s="33">
        <f t="shared" si="9"/>
        <v>-63808.8</v>
      </c>
      <c r="E29" s="33">
        <f t="shared" si="9"/>
        <v>-55022</v>
      </c>
      <c r="F29" s="33">
        <f t="shared" si="9"/>
        <v>-51770.4</v>
      </c>
      <c r="G29" s="33">
        <f t="shared" si="9"/>
        <v>-28679.2</v>
      </c>
      <c r="H29" s="33">
        <f t="shared" si="9"/>
        <v>-13675.2</v>
      </c>
      <c r="I29" s="33">
        <f t="shared" si="9"/>
        <v>-18216</v>
      </c>
      <c r="J29" s="33">
        <f t="shared" si="9"/>
        <v>-15611.2</v>
      </c>
      <c r="K29" s="33">
        <f t="shared" si="9"/>
        <v>-39450.4</v>
      </c>
      <c r="L29" s="33">
        <f t="shared" si="7"/>
        <v>-329494.00000000006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-11903.54</v>
      </c>
      <c r="J32" s="17">
        <v>0</v>
      </c>
      <c r="K32" s="17">
        <v>0</v>
      </c>
      <c r="L32" s="33">
        <f t="shared" si="7"/>
        <v>-11903.54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441814.44</v>
      </c>
      <c r="C48" s="41">
        <f aca="true" t="shared" si="12" ref="C48:K48">IF(C17+C27+C40+C49&lt;0,0,C17+C27+C49)</f>
        <v>353787.68999999994</v>
      </c>
      <c r="D48" s="41">
        <f t="shared" si="12"/>
        <v>1200828.8</v>
      </c>
      <c r="E48" s="41">
        <f t="shared" si="12"/>
        <v>940880.7</v>
      </c>
      <c r="F48" s="41">
        <f t="shared" si="12"/>
        <v>1024802.58</v>
      </c>
      <c r="G48" s="41">
        <f t="shared" si="12"/>
        <v>546231.2000000001</v>
      </c>
      <c r="H48" s="41">
        <f t="shared" si="12"/>
        <v>318920.71</v>
      </c>
      <c r="I48" s="41">
        <f t="shared" si="12"/>
        <v>412851.67000000004</v>
      </c>
      <c r="J48" s="41">
        <f t="shared" si="12"/>
        <v>488689.28</v>
      </c>
      <c r="K48" s="41">
        <f t="shared" si="12"/>
        <v>599675.4199999999</v>
      </c>
      <c r="L48" s="42">
        <f>SUM(B48:K48)</f>
        <v>6328482.49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441814.43</v>
      </c>
      <c r="C54" s="41">
        <f aca="true" t="shared" si="14" ref="C54:J54">SUM(C55:C66)</f>
        <v>353787.69</v>
      </c>
      <c r="D54" s="41">
        <f t="shared" si="14"/>
        <v>1200828.81</v>
      </c>
      <c r="E54" s="41">
        <f t="shared" si="14"/>
        <v>940880.7</v>
      </c>
      <c r="F54" s="41">
        <f t="shared" si="14"/>
        <v>1024802.58</v>
      </c>
      <c r="G54" s="41">
        <f t="shared" si="14"/>
        <v>546231.2</v>
      </c>
      <c r="H54" s="41">
        <f t="shared" si="14"/>
        <v>318920.7</v>
      </c>
      <c r="I54" s="41">
        <f>SUM(I55:I69)</f>
        <v>412851.67000000004</v>
      </c>
      <c r="J54" s="41">
        <f t="shared" si="14"/>
        <v>488689.28</v>
      </c>
      <c r="K54" s="41">
        <f>SUM(K55:K68)</f>
        <v>599675.4199999999</v>
      </c>
      <c r="L54" s="46">
        <f>SUM(B54:K54)</f>
        <v>6328482.48</v>
      </c>
      <c r="M54" s="40"/>
    </row>
    <row r="55" spans="1:13" ht="18.75" customHeight="1">
      <c r="A55" s="47" t="s">
        <v>51</v>
      </c>
      <c r="B55" s="48">
        <v>441814.43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441814.43</v>
      </c>
      <c r="M55" s="40"/>
    </row>
    <row r="56" spans="1:12" ht="18.75" customHeight="1">
      <c r="A56" s="47" t="s">
        <v>61</v>
      </c>
      <c r="B56" s="17">
        <v>0</v>
      </c>
      <c r="C56" s="48">
        <v>309281.2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309281.2</v>
      </c>
    </row>
    <row r="57" spans="1:12" ht="18.75" customHeight="1">
      <c r="A57" s="47" t="s">
        <v>62</v>
      </c>
      <c r="B57" s="17">
        <v>0</v>
      </c>
      <c r="C57" s="48">
        <v>44506.49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44506.49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1200828.81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1200828.81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940880.7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940880.7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1024802.58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1024802.58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546231.2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546231.2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318920.7</v>
      </c>
      <c r="I62" s="17">
        <v>0</v>
      </c>
      <c r="J62" s="17">
        <v>0</v>
      </c>
      <c r="K62" s="17">
        <v>0</v>
      </c>
      <c r="L62" s="46">
        <f t="shared" si="15"/>
        <v>318920.7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488689.28</v>
      </c>
      <c r="K64" s="17">
        <v>0</v>
      </c>
      <c r="L64" s="46">
        <f t="shared" si="15"/>
        <v>488689.28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337317.42</v>
      </c>
      <c r="L65" s="46">
        <f t="shared" si="15"/>
        <v>337317.42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262358</v>
      </c>
      <c r="L66" s="46">
        <f t="shared" si="15"/>
        <v>262358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412851.67000000004</v>
      </c>
      <c r="J69" s="52">
        <v>0</v>
      </c>
      <c r="K69" s="52">
        <v>0</v>
      </c>
      <c r="L69" s="51">
        <f>SUM(B69:K69)</f>
        <v>412851.67000000004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2021-01-06T18:01:44Z</dcterms:modified>
  <cp:category/>
  <cp:version/>
  <cp:contentType/>
  <cp:contentStatus/>
</cp:coreProperties>
</file>