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<sst xmlns="http://schemas.openxmlformats.org/spreadsheetml/2006/main" count="79" uniqueCount="78">
  <si>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</si>
  <si>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</si>
  <si>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</si>
  <si>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</si>
  <si>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</si>
  <si>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</si>
  <si>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</si>
  <si>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</si>
  <si>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</si>
  <si>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</si>
  <si>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</si>
  <si>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</si>
  <si>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</si>
  <si>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</si>
  <si>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</si>
  <si>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</si>
  <si>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</si>
  <si>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</si>
  <si>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</si>
  <si>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</si>
  <si>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</si>
  <si>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</si>
  <si>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</si>
  <si>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</si>
  <si>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</si>
  <si>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</si>
  <si>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</si>
  <si>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</si>
  <si>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</si>
  <si>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</si>
  <si>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</si>
  <si>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</si>
  <si>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</si>
  <si>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</si>
  <si>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</si>
  <si>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</si>
  <si>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</si>
  <si>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</si>
  <si>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</si>
  <si>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</si>
  <si>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</si>
  <si>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</si>
  <si>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</si>
  <si>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</si>
  <si>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</si>
  <si>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</si>
  <si>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</si>
  <si>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</si>
  <si>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</si>
  <si>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</si>
  <si>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</si>
  <si>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</si>
  <si>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</si>
  <si>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</si>
  <si>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</si>
  <si>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</si>
  <si>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</si>
  <si>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</si>
  <si>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</si>
  <si>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</si>
  <si>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</si>
  <si>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</si>
  <si>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</si>
  <si>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</si>
  <si>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</si>
  <si>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</si>
  <si>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</si>
  <si>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</si>
  <si>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</si>
  <si>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</si>
  <si>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</si>
  <si>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</si>
  <si>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</si>
  <si>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</si>
  <si>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</si>
  <si>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</si>
  <si>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28/12/20 - VENCIMENTO 06/01/21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</si>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</sst>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50547</v>
      </c>
      <c r="C7" s="10">
        <f>C8+C11</f>
        <v>66488</v>
      </c>
      <c r="D7" s="10">
        <f aca="true" t="shared" si="0" ref="D7:K7">D8+D11</f>
        <v>180592</v>
      </c>
      <c r="E7" s="10">
        <f t="shared" si="0"/>
        <v>163920</v>
      </c>
      <c r="F7" s="10">
        <f t="shared" si="0"/>
        <v>168451</v>
      </c>
      <c r="G7" s="10">
        <f t="shared" si="0"/>
        <v>80304</v>
      </c>
      <c r="H7" s="10">
        <f t="shared" si="0"/>
        <v>43187</v>
      </c>
      <c r="I7" s="10">
        <f t="shared" si="0"/>
        <v>77184</v>
      </c>
      <c r="J7" s="10">
        <f t="shared" si="0"/>
        <v>58240</v>
      </c>
      <c r="K7" s="10">
        <f t="shared" si="0"/>
        <v>131987</v>
      </c>
      <c r="L7" s="10">
        <f>SUM(B7:K7)</f>
        <v>1020900</v>
      </c>
      <c r="M7" s="11"/>
    </row>
    <row r="8" spans="1:13" ht="17.25" customHeight="1">
      <c r="A8" s="12" t="s">
        <v>18</v>
      </c>
      <c r="B8" s="13">
        <f>B9+B10</f>
        <v>4473</v>
      </c>
      <c r="C8" s="13">
        <f aca="true" t="shared" si="1" ref="C8:K8">C9+C10</f>
        <v>5888</v>
      </c>
      <c r="D8" s="13">
        <f t="shared" si="1"/>
        <v>15282</v>
      </c>
      <c r="E8" s="13">
        <f t="shared" si="1"/>
        <v>13287</v>
      </c>
      <c r="F8" s="13">
        <f t="shared" si="1"/>
        <v>12932</v>
      </c>
      <c r="G8" s="13">
        <f t="shared" si="1"/>
        <v>6733</v>
      </c>
      <c r="H8" s="13">
        <f t="shared" si="1"/>
        <v>3226</v>
      </c>
      <c r="I8" s="13">
        <f t="shared" si="1"/>
        <v>4658</v>
      </c>
      <c r="J8" s="13">
        <f t="shared" si="1"/>
        <v>3745</v>
      </c>
      <c r="K8" s="13">
        <f t="shared" si="1"/>
        <v>9464</v>
      </c>
      <c r="L8" s="13">
        <f>SUM(B8:K8)</f>
        <v>79688</v>
      </c>
      <c r="M8"/>
    </row>
    <row r="9" spans="1:13" ht="17.25" customHeight="1">
      <c r="A9" s="14" t="s">
        <v>19</v>
      </c>
      <c r="B9" s="15">
        <v>4471</v>
      </c>
      <c r="C9" s="15">
        <v>5888</v>
      </c>
      <c r="D9" s="15">
        <v>15282</v>
      </c>
      <c r="E9" s="15">
        <v>13287</v>
      </c>
      <c r="F9" s="15">
        <v>12932</v>
      </c>
      <c r="G9" s="15">
        <v>6733</v>
      </c>
      <c r="H9" s="15">
        <v>3222</v>
      </c>
      <c r="I9" s="15">
        <v>4658</v>
      </c>
      <c r="J9" s="15">
        <v>3745</v>
      </c>
      <c r="K9" s="15">
        <v>9464</v>
      </c>
      <c r="L9" s="13">
        <f>SUM(B9:K9)</f>
        <v>79682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46074</v>
      </c>
      <c r="C11" s="15">
        <v>60600</v>
      </c>
      <c r="D11" s="15">
        <v>165310</v>
      </c>
      <c r="E11" s="15">
        <v>150633</v>
      </c>
      <c r="F11" s="15">
        <v>155519</v>
      </c>
      <c r="G11" s="15">
        <v>73571</v>
      </c>
      <c r="H11" s="15">
        <v>39961</v>
      </c>
      <c r="I11" s="15">
        <v>72526</v>
      </c>
      <c r="J11" s="15">
        <v>54495</v>
      </c>
      <c r="K11" s="15">
        <v>122523</v>
      </c>
      <c r="L11" s="13">
        <f>SUM(B11:K11)</f>
        <v>941212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1.628269747775476</v>
      </c>
      <c r="C15" s="22">
        <v>1.834047632553699</v>
      </c>
      <c r="D15" s="22">
        <v>1.874301643208879</v>
      </c>
      <c r="E15" s="22">
        <v>1.625565077026086</v>
      </c>
      <c r="F15" s="22">
        <v>1.906771632724624</v>
      </c>
      <c r="G15" s="22">
        <v>1.982623556088088</v>
      </c>
      <c r="H15" s="22">
        <v>1.909607068213266</v>
      </c>
      <c r="I15" s="22">
        <v>1.734136389076967</v>
      </c>
      <c r="J15" s="22">
        <v>2.392052810670239</v>
      </c>
      <c r="K15" s="22">
        <v>1.631654035484331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480294.42</v>
      </c>
      <c r="C17" s="25">
        <f aca="true" t="shared" si="2" ref="C17:K17">C18+C19+C20+C21+C22+C23+C24</f>
        <v>379654.01</v>
      </c>
      <c r="D17" s="25">
        <f t="shared" si="2"/>
        <v>1262268.56</v>
      </c>
      <c r="E17" s="25">
        <f t="shared" si="2"/>
        <v>993612.33</v>
      </c>
      <c r="F17" s="25">
        <f t="shared" si="2"/>
        <v>1073963.7999999998</v>
      </c>
      <c r="G17" s="25">
        <f t="shared" si="2"/>
        <v>586043.88</v>
      </c>
      <c r="H17" s="25">
        <f t="shared" si="2"/>
        <v>337766.97</v>
      </c>
      <c r="I17" s="25">
        <f t="shared" si="2"/>
        <v>445327.70999999996</v>
      </c>
      <c r="J17" s="25">
        <f t="shared" si="2"/>
        <v>504045.94000000006</v>
      </c>
      <c r="K17" s="25">
        <f t="shared" si="2"/>
        <v>635642.79</v>
      </c>
      <c r="L17" s="25">
        <f>L18+L19+L20+L21+L22+L23+L24</f>
        <v>6698620.409999999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293582.03</v>
      </c>
      <c r="C18" s="33">
        <f t="shared" si="3"/>
        <v>203539.71</v>
      </c>
      <c r="D18" s="33">
        <f t="shared" si="3"/>
        <v>658402.31</v>
      </c>
      <c r="E18" s="33">
        <f t="shared" si="3"/>
        <v>604373.04</v>
      </c>
      <c r="F18" s="33">
        <f t="shared" si="3"/>
        <v>549790.37</v>
      </c>
      <c r="G18" s="33">
        <f t="shared" si="3"/>
        <v>288010.3</v>
      </c>
      <c r="H18" s="33">
        <f t="shared" si="3"/>
        <v>170657.75</v>
      </c>
      <c r="I18" s="33">
        <f t="shared" si="3"/>
        <v>253325.61</v>
      </c>
      <c r="J18" s="33">
        <f t="shared" si="3"/>
        <v>205814.34</v>
      </c>
      <c r="K18" s="33">
        <f t="shared" si="3"/>
        <v>380822.09</v>
      </c>
      <c r="L18" s="33">
        <f aca="true" t="shared" si="4" ref="L18:L24">SUM(B18:K18)</f>
        <v>3608317.5499999993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184448.71</v>
      </c>
      <c r="C19" s="33">
        <f t="shared" si="5"/>
        <v>169761.81</v>
      </c>
      <c r="D19" s="33">
        <f t="shared" si="5"/>
        <v>575642.22</v>
      </c>
      <c r="E19" s="33">
        <f t="shared" si="5"/>
        <v>378074.67</v>
      </c>
      <c r="F19" s="33">
        <f t="shared" si="5"/>
        <v>498534.31</v>
      </c>
      <c r="G19" s="33">
        <f t="shared" si="5"/>
        <v>283005.71</v>
      </c>
      <c r="H19" s="33">
        <f t="shared" si="5"/>
        <v>155231.5</v>
      </c>
      <c r="I19" s="33">
        <f t="shared" si="5"/>
        <v>185975.55</v>
      </c>
      <c r="J19" s="33">
        <f t="shared" si="5"/>
        <v>286504.43</v>
      </c>
      <c r="K19" s="33">
        <f t="shared" si="5"/>
        <v>240547.81</v>
      </c>
      <c r="L19" s="33">
        <f t="shared" si="4"/>
        <v>2957726.7199999997</v>
      </c>
      <c r="M19"/>
    </row>
    <row r="20" spans="1:13" ht="17.25" customHeight="1">
      <c r="A20" s="27" t="s">
        <v>26</v>
      </c>
      <c r="B20" s="33">
        <v>922.45</v>
      </c>
      <c r="C20" s="33">
        <v>5011.26</v>
      </c>
      <c r="D20" s="33">
        <v>25541.57</v>
      </c>
      <c r="E20" s="33">
        <v>15767.13</v>
      </c>
      <c r="F20" s="33">
        <v>24297.89</v>
      </c>
      <c r="G20" s="33">
        <v>15382.17</v>
      </c>
      <c r="H20" s="33">
        <v>10536.49</v>
      </c>
      <c r="I20" s="33">
        <v>4685.32</v>
      </c>
      <c r="J20" s="33">
        <v>9044.71</v>
      </c>
      <c r="K20" s="33">
        <v>12931.66</v>
      </c>
      <c r="L20" s="33">
        <f t="shared" si="4"/>
        <v>124120.65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-252.9</v>
      </c>
      <c r="F23" s="33">
        <v>0</v>
      </c>
      <c r="G23" s="33">
        <v>-354.3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-607.2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-39667.8</v>
      </c>
      <c r="C27" s="33">
        <f t="shared" si="6"/>
        <v>-25907.2</v>
      </c>
      <c r="D27" s="33">
        <f t="shared" si="6"/>
        <v>-67240.8</v>
      </c>
      <c r="E27" s="33">
        <f t="shared" si="6"/>
        <v>-63023.350000000006</v>
      </c>
      <c r="F27" s="33">
        <f t="shared" si="6"/>
        <v>-56900.8</v>
      </c>
      <c r="G27" s="33">
        <f t="shared" si="6"/>
        <v>-29625.2</v>
      </c>
      <c r="H27" s="33">
        <f t="shared" si="6"/>
        <v>-22014.76</v>
      </c>
      <c r="I27" s="33">
        <f t="shared" si="6"/>
        <v>-34185.73</v>
      </c>
      <c r="J27" s="33">
        <f t="shared" si="6"/>
        <v>-16478</v>
      </c>
      <c r="K27" s="33">
        <f t="shared" si="6"/>
        <v>-41641.6</v>
      </c>
      <c r="L27" s="33">
        <f aca="true" t="shared" si="7" ref="L27:L33">SUM(B27:K27)</f>
        <v>-396685.24</v>
      </c>
      <c r="M27"/>
    </row>
    <row r="28" spans="1:13" ht="18.75" customHeight="1">
      <c r="A28" s="27" t="s">
        <v>30</v>
      </c>
      <c r="B28" s="33">
        <f>B29+B30+B31+B32</f>
        <v>-19672.4</v>
      </c>
      <c r="C28" s="33">
        <f aca="true" t="shared" si="8" ref="C28:K28">C29+C30+C31+C32</f>
        <v>-25907.2</v>
      </c>
      <c r="D28" s="33">
        <f t="shared" si="8"/>
        <v>-67240.8</v>
      </c>
      <c r="E28" s="33">
        <f t="shared" si="8"/>
        <v>-58462.8</v>
      </c>
      <c r="F28" s="33">
        <f t="shared" si="8"/>
        <v>-56900.8</v>
      </c>
      <c r="G28" s="33">
        <f t="shared" si="8"/>
        <v>-29625.2</v>
      </c>
      <c r="H28" s="33">
        <f t="shared" si="8"/>
        <v>-14176.8</v>
      </c>
      <c r="I28" s="33">
        <f t="shared" si="8"/>
        <v>-34185.73</v>
      </c>
      <c r="J28" s="33">
        <f t="shared" si="8"/>
        <v>-16478</v>
      </c>
      <c r="K28" s="33">
        <f t="shared" si="8"/>
        <v>-41641.6</v>
      </c>
      <c r="L28" s="33">
        <f t="shared" si="7"/>
        <v>-364291.32999999996</v>
      </c>
      <c r="M28"/>
    </row>
    <row r="29" spans="1:13" s="36" customFormat="1" ht="18.75" customHeight="1">
      <c r="A29" s="34" t="s">
        <v>58</v>
      </c>
      <c r="B29" s="33">
        <f>-ROUND((B9)*$E$3,2)</f>
        <v>-19672.4</v>
      </c>
      <c r="C29" s="33">
        <f aca="true" t="shared" si="9" ref="C29:K29">-ROUND((C9)*$E$3,2)</f>
        <v>-25907.2</v>
      </c>
      <c r="D29" s="33">
        <f t="shared" si="9"/>
        <v>-67240.8</v>
      </c>
      <c r="E29" s="33">
        <f t="shared" si="9"/>
        <v>-58462.8</v>
      </c>
      <c r="F29" s="33">
        <f t="shared" si="9"/>
        <v>-56900.8</v>
      </c>
      <c r="G29" s="33">
        <f t="shared" si="9"/>
        <v>-29625.2</v>
      </c>
      <c r="H29" s="33">
        <f t="shared" si="9"/>
        <v>-14176.8</v>
      </c>
      <c r="I29" s="33">
        <f t="shared" si="9"/>
        <v>-20495.2</v>
      </c>
      <c r="J29" s="33">
        <f t="shared" si="9"/>
        <v>-16478</v>
      </c>
      <c r="K29" s="33">
        <f t="shared" si="9"/>
        <v>-41641.6</v>
      </c>
      <c r="L29" s="33">
        <f t="shared" si="7"/>
        <v>-350600.8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-13690.53</v>
      </c>
      <c r="J32" s="17">
        <v>0</v>
      </c>
      <c r="K32" s="17">
        <v>0</v>
      </c>
      <c r="L32" s="33">
        <f t="shared" si="7"/>
        <v>-13690.53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440626.62</v>
      </c>
      <c r="C48" s="41">
        <f aca="true" t="shared" si="12" ref="C48:K48">IF(C17+C27+C40+C49&lt;0,0,C17+C27+C49)</f>
        <v>353746.81</v>
      </c>
      <c r="D48" s="41">
        <f t="shared" si="12"/>
        <v>1195027.76</v>
      </c>
      <c r="E48" s="41">
        <f t="shared" si="12"/>
        <v>930588.98</v>
      </c>
      <c r="F48" s="41">
        <f t="shared" si="12"/>
        <v>1017062.9999999998</v>
      </c>
      <c r="G48" s="41">
        <f t="shared" si="12"/>
        <v>556418.68</v>
      </c>
      <c r="H48" s="41">
        <f t="shared" si="12"/>
        <v>315752.20999999996</v>
      </c>
      <c r="I48" s="41">
        <f t="shared" si="12"/>
        <v>411141.98</v>
      </c>
      <c r="J48" s="41">
        <f t="shared" si="12"/>
        <v>487567.94000000006</v>
      </c>
      <c r="K48" s="41">
        <f t="shared" si="12"/>
        <v>594001.1900000001</v>
      </c>
      <c r="L48" s="42">
        <f>SUM(B48:K48)</f>
        <v>6301935.17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440626.62</v>
      </c>
      <c r="C54" s="41">
        <f aca="true" t="shared" si="14" ref="C54:J54">SUM(C55:C66)</f>
        <v>353746.82</v>
      </c>
      <c r="D54" s="41">
        <f t="shared" si="14"/>
        <v>1195027.77</v>
      </c>
      <c r="E54" s="41">
        <f t="shared" si="14"/>
        <v>930588.98</v>
      </c>
      <c r="F54" s="41">
        <f t="shared" si="14"/>
        <v>1017063.01</v>
      </c>
      <c r="G54" s="41">
        <f t="shared" si="14"/>
        <v>556418.67</v>
      </c>
      <c r="H54" s="41">
        <f t="shared" si="14"/>
        <v>315752.2</v>
      </c>
      <c r="I54" s="41">
        <f>SUM(I55:I69)</f>
        <v>411141.98</v>
      </c>
      <c r="J54" s="41">
        <f t="shared" si="14"/>
        <v>487567.94000000006</v>
      </c>
      <c r="K54" s="41">
        <f>SUM(K55:K68)</f>
        <v>594001.2</v>
      </c>
      <c r="L54" s="46">
        <f>SUM(B54:K54)</f>
        <v>6301935.190000001</v>
      </c>
      <c r="M54" s="40"/>
    </row>
    <row r="55" spans="1:13" ht="18.75" customHeight="1">
      <c r="A55" s="47" t="s">
        <v>51</v>
      </c>
      <c r="B55" s="48">
        <v>440626.62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440626.62</v>
      </c>
      <c r="M55" s="40"/>
    </row>
    <row r="56" spans="1:12" ht="18.75" customHeight="1">
      <c r="A56" s="47" t="s">
        <v>61</v>
      </c>
      <c r="B56" s="17">
        <v>0</v>
      </c>
      <c r="C56" s="48">
        <v>309563.84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309563.84</v>
      </c>
    </row>
    <row r="57" spans="1:12" ht="18.75" customHeight="1">
      <c r="A57" s="47" t="s">
        <v>62</v>
      </c>
      <c r="B57" s="17">
        <v>0</v>
      </c>
      <c r="C57" s="48">
        <v>44182.98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44182.98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1195027.77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1195027.77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930588.98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930588.98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1017063.01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1017063.01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556418.67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556418.67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315752.2</v>
      </c>
      <c r="I62" s="17">
        <v>0</v>
      </c>
      <c r="J62" s="17">
        <v>0</v>
      </c>
      <c r="K62" s="17">
        <v>0</v>
      </c>
      <c r="L62" s="46">
        <f t="shared" si="15"/>
        <v>315752.2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487567.94000000006</v>
      </c>
      <c r="K64" s="17">
        <v>0</v>
      </c>
      <c r="L64" s="46">
        <f t="shared" si="15"/>
        <v>487567.94000000006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337749.08</v>
      </c>
      <c r="L65" s="46">
        <f t="shared" si="15"/>
        <v>337749.08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256252.12</v>
      </c>
      <c r="L66" s="46">
        <f t="shared" si="15"/>
        <v>256252.12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411141.98</v>
      </c>
      <c r="J69" s="52">
        <v>0</v>
      </c>
      <c r="K69" s="52">
        <v>0</v>
      </c>
      <c r="L69" s="51">
        <f>SUM(B69:K69)</f>
        <v>411141.98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2021-01-05T18:12:05Z</dcterms:modified>
  <cp:category/>
  <cp:version/>
  <cp:contentType/>
  <cp:contentStatus/>
</cp:coreProperties>
</file>