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<sst xmlns="http://schemas.openxmlformats.org/spreadsheetml/2006/main" count="79" uniqueCount="78">
  <si>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</si>
  <si>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</si>
  <si>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</si>
  <si>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</si>
  <si>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</si>
  <si>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</si>
  <si>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</si>
  <si>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</si>
  <si>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</si>
  <si>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</si>
  <si>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</si>
  <si>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</si>
  <si>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</si>
  <si>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</si>
  <si>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</si>
  <si>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</si>
  <si>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</si>
  <si>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</si>
  <si>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</si>
  <si>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</si>
  <si>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</si>
  <si>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</si>
  <si>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</si>
  <si>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</si>
  <si>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</si>
  <si>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</si>
  <si>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</si>
  <si>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</si>
  <si>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</si>
  <si>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</si>
  <si>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</si>
  <si>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</si>
  <si>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</si>
  <si>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</si>
  <si>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</si>
  <si>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</si>
  <si>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</si>
  <si>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</si>
  <si>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</si>
  <si>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</si>
  <si>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</si>
  <si>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</si>
  <si>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</si>
  <si>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</si>
  <si>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</si>
  <si>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</si>
  <si>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</si>
  <si>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</si>
  <si>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</si>
  <si>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</si>
  <si>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</si>
  <si>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</si>
  <si>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</si>
  <si>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</si>
  <si>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</si>
  <si>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</si>
  <si>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</si>
  <si>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</si>
  <si>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</si>
  <si>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</si>
  <si>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</si>
  <si>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</si>
  <si>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</si>
  <si>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</si>
  <si>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</si>
  <si>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</si>
  <si>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</si>
  <si>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</si>
  <si>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</si>
  <si>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</si>
  <si>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</si>
  <si>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</si>
  <si>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</si>
  <si>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</si>
  <si>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</si>
  <si>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</si>
  <si>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25/12/20 - VENCIMENTO 05/01/21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</si>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</sst>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8680</v>
      </c>
      <c r="C7" s="10">
        <f>C8+C11</f>
        <v>12303</v>
      </c>
      <c r="D7" s="10">
        <f aca="true" t="shared" si="0" ref="D7:K7">D8+D11</f>
        <v>34041</v>
      </c>
      <c r="E7" s="10">
        <f t="shared" si="0"/>
        <v>38219</v>
      </c>
      <c r="F7" s="10">
        <f t="shared" si="0"/>
        <v>41054</v>
      </c>
      <c r="G7" s="10">
        <f t="shared" si="0"/>
        <v>14559</v>
      </c>
      <c r="H7" s="10">
        <f t="shared" si="0"/>
        <v>7827</v>
      </c>
      <c r="I7" s="10">
        <f t="shared" si="0"/>
        <v>15729</v>
      </c>
      <c r="J7" s="10">
        <f t="shared" si="0"/>
        <v>8988</v>
      </c>
      <c r="K7" s="10">
        <f t="shared" si="0"/>
        <v>29511</v>
      </c>
      <c r="L7" s="10">
        <f>SUM(B7:K7)</f>
        <v>210911</v>
      </c>
      <c r="M7" s="11"/>
    </row>
    <row r="8" spans="1:13" ht="17.25" customHeight="1">
      <c r="A8" s="12" t="s">
        <v>18</v>
      </c>
      <c r="B8" s="13">
        <f>B9+B10</f>
        <v>1182</v>
      </c>
      <c r="C8" s="13">
        <f aca="true" t="shared" si="1" ref="C8:K8">C9+C10</f>
        <v>1808</v>
      </c>
      <c r="D8" s="13">
        <f t="shared" si="1"/>
        <v>4952</v>
      </c>
      <c r="E8" s="13">
        <f t="shared" si="1"/>
        <v>4958</v>
      </c>
      <c r="F8" s="13">
        <f t="shared" si="1"/>
        <v>6354</v>
      </c>
      <c r="G8" s="13">
        <f t="shared" si="1"/>
        <v>1978</v>
      </c>
      <c r="H8" s="13">
        <f t="shared" si="1"/>
        <v>916</v>
      </c>
      <c r="I8" s="13">
        <f t="shared" si="1"/>
        <v>1573</v>
      </c>
      <c r="J8" s="13">
        <f t="shared" si="1"/>
        <v>640</v>
      </c>
      <c r="K8" s="13">
        <f t="shared" si="1"/>
        <v>3001</v>
      </c>
      <c r="L8" s="13">
        <f>SUM(B8:K8)</f>
        <v>27362</v>
      </c>
      <c r="M8"/>
    </row>
    <row r="9" spans="1:13" ht="17.25" customHeight="1">
      <c r="A9" s="14" t="s">
        <v>19</v>
      </c>
      <c r="B9" s="15">
        <v>1181</v>
      </c>
      <c r="C9" s="15">
        <v>1808</v>
      </c>
      <c r="D9" s="15">
        <v>4952</v>
      </c>
      <c r="E9" s="15">
        <v>4958</v>
      </c>
      <c r="F9" s="15">
        <v>6354</v>
      </c>
      <c r="G9" s="15">
        <v>1978</v>
      </c>
      <c r="H9" s="15">
        <v>916</v>
      </c>
      <c r="I9" s="15">
        <v>1573</v>
      </c>
      <c r="J9" s="15">
        <v>640</v>
      </c>
      <c r="K9" s="15">
        <v>3001</v>
      </c>
      <c r="L9" s="13">
        <f>SUM(B9:K9)</f>
        <v>27361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7498</v>
      </c>
      <c r="C11" s="15">
        <v>10495</v>
      </c>
      <c r="D11" s="15">
        <v>29089</v>
      </c>
      <c r="E11" s="15">
        <v>33261</v>
      </c>
      <c r="F11" s="15">
        <v>34700</v>
      </c>
      <c r="G11" s="15">
        <v>12581</v>
      </c>
      <c r="H11" s="15">
        <v>6911</v>
      </c>
      <c r="I11" s="15">
        <v>14156</v>
      </c>
      <c r="J11" s="15">
        <v>8348</v>
      </c>
      <c r="K11" s="15">
        <v>26510</v>
      </c>
      <c r="L11" s="13">
        <f>SUM(B11:K11)</f>
        <v>183549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2.360514734012711</v>
      </c>
      <c r="C15" s="22">
        <v>2.481617010641691</v>
      </c>
      <c r="D15" s="22">
        <v>2.445510823344139</v>
      </c>
      <c r="E15" s="22">
        <v>2.067810007262974</v>
      </c>
      <c r="F15" s="22">
        <v>2.31357096147547</v>
      </c>
      <c r="G15" s="22">
        <v>2.614214946951397</v>
      </c>
      <c r="H15" s="22">
        <v>2.736300595462425</v>
      </c>
      <c r="I15" s="22">
        <v>2.104679946602265</v>
      </c>
      <c r="J15" s="22">
        <v>3.896301113041495</v>
      </c>
      <c r="K15" s="22">
        <v>2.062389360595353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120589.4</v>
      </c>
      <c r="C17" s="25">
        <f aca="true" t="shared" si="2" ref="C17:K17">C18+C19+C20+C21+C22+C23+C24</f>
        <v>97414.28</v>
      </c>
      <c r="D17" s="25">
        <f t="shared" si="2"/>
        <v>320336.73</v>
      </c>
      <c r="E17" s="25">
        <f t="shared" si="2"/>
        <v>296969.44</v>
      </c>
      <c r="F17" s="25">
        <f t="shared" si="2"/>
        <v>324648.56</v>
      </c>
      <c r="G17" s="25">
        <f t="shared" si="2"/>
        <v>143537.02</v>
      </c>
      <c r="H17" s="25">
        <f t="shared" si="2"/>
        <v>90853.54999999999</v>
      </c>
      <c r="I17" s="25">
        <f t="shared" si="2"/>
        <v>112897.55</v>
      </c>
      <c r="J17" s="25">
        <f t="shared" si="2"/>
        <v>130910.31999999999</v>
      </c>
      <c r="K17" s="25">
        <f t="shared" si="2"/>
        <v>184161.07</v>
      </c>
      <c r="L17" s="25">
        <f>L18+L19+L20+L21+L22+L23+L24</f>
        <v>1822317.9199999997</v>
      </c>
      <c r="M17"/>
    </row>
    <row r="18" spans="1:13" ht="17.25" customHeight="1">
      <c r="A18" s="26" t="s">
        <v>24</v>
      </c>
      <c r="B18" s="33">
        <f aca="true" t="shared" si="3" ref="B18:K18">ROUND(B13*B7,2)</f>
        <v>50414.31</v>
      </c>
      <c r="C18" s="33">
        <f t="shared" si="3"/>
        <v>37663.17</v>
      </c>
      <c r="D18" s="33">
        <f t="shared" si="3"/>
        <v>124106.68</v>
      </c>
      <c r="E18" s="33">
        <f t="shared" si="3"/>
        <v>140913.45</v>
      </c>
      <c r="F18" s="33">
        <f t="shared" si="3"/>
        <v>133992.05</v>
      </c>
      <c r="G18" s="33">
        <f t="shared" si="3"/>
        <v>52215.85</v>
      </c>
      <c r="H18" s="33">
        <f t="shared" si="3"/>
        <v>30929.17</v>
      </c>
      <c r="I18" s="33">
        <f t="shared" si="3"/>
        <v>51624.15</v>
      </c>
      <c r="J18" s="33">
        <f t="shared" si="3"/>
        <v>31762.69</v>
      </c>
      <c r="K18" s="33">
        <f t="shared" si="3"/>
        <v>85148.09</v>
      </c>
      <c r="L18" s="33">
        <f aca="true" t="shared" si="4" ref="L18:L24">SUM(B18:K18)</f>
        <v>738769.61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68589.41</v>
      </c>
      <c r="C19" s="33">
        <f t="shared" si="5"/>
        <v>55802.39</v>
      </c>
      <c r="D19" s="33">
        <f t="shared" si="5"/>
        <v>179397.55</v>
      </c>
      <c r="E19" s="33">
        <f t="shared" si="5"/>
        <v>150468.79</v>
      </c>
      <c r="F19" s="33">
        <f t="shared" si="5"/>
        <v>176008.07</v>
      </c>
      <c r="G19" s="33">
        <f t="shared" si="5"/>
        <v>84287.61</v>
      </c>
      <c r="H19" s="33">
        <f t="shared" si="5"/>
        <v>53702.34</v>
      </c>
      <c r="I19" s="33">
        <f t="shared" si="5"/>
        <v>57028.16</v>
      </c>
      <c r="J19" s="33">
        <f t="shared" si="5"/>
        <v>91994.31</v>
      </c>
      <c r="K19" s="33">
        <f t="shared" si="5"/>
        <v>90460.42</v>
      </c>
      <c r="L19" s="33">
        <f t="shared" si="4"/>
        <v>1007739.0499999999</v>
      </c>
      <c r="M19"/>
    </row>
    <row r="20" spans="1:13" ht="17.25" customHeight="1">
      <c r="A20" s="27" t="s">
        <v>26</v>
      </c>
      <c r="B20" s="33">
        <v>244.45</v>
      </c>
      <c r="C20" s="33">
        <v>2607.49</v>
      </c>
      <c r="D20" s="33">
        <v>14150.04</v>
      </c>
      <c r="E20" s="33">
        <v>10063.26</v>
      </c>
      <c r="F20" s="33">
        <v>13307.21</v>
      </c>
      <c r="G20" s="33">
        <v>7624.06</v>
      </c>
      <c r="H20" s="33">
        <v>4880.81</v>
      </c>
      <c r="I20" s="33">
        <v>3992.71</v>
      </c>
      <c r="J20" s="33">
        <v>4685.32</v>
      </c>
      <c r="K20" s="33">
        <v>7211.33</v>
      </c>
      <c r="L20" s="33">
        <f t="shared" si="4"/>
        <v>68766.68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1341.23</v>
      </c>
      <c r="L21" s="33">
        <f t="shared" si="4"/>
        <v>16094.759999999998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-7032.07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-7032.07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-126.45</v>
      </c>
      <c r="F23" s="33">
        <v>0</v>
      </c>
      <c r="G23" s="33">
        <v>-590.5</v>
      </c>
      <c r="H23" s="33">
        <v>0</v>
      </c>
      <c r="I23" s="33">
        <v>-1088.7</v>
      </c>
      <c r="J23" s="33">
        <v>-214.46</v>
      </c>
      <c r="K23" s="33">
        <v>0</v>
      </c>
      <c r="L23" s="33">
        <f t="shared" si="4"/>
        <v>-2020.1100000000001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-25191.800000000003</v>
      </c>
      <c r="C27" s="33">
        <f t="shared" si="6"/>
        <v>-7955.2</v>
      </c>
      <c r="D27" s="33">
        <f t="shared" si="6"/>
        <v>-21788.8</v>
      </c>
      <c r="E27" s="33">
        <f t="shared" si="6"/>
        <v>-26375.75</v>
      </c>
      <c r="F27" s="33">
        <f t="shared" si="6"/>
        <v>-27957.6</v>
      </c>
      <c r="G27" s="33">
        <f t="shared" si="6"/>
        <v>-8703.2</v>
      </c>
      <c r="H27" s="33">
        <f t="shared" si="6"/>
        <v>-11868.36</v>
      </c>
      <c r="I27" s="33">
        <f t="shared" si="6"/>
        <v>-6921.2</v>
      </c>
      <c r="J27" s="33">
        <f t="shared" si="6"/>
        <v>-2816</v>
      </c>
      <c r="K27" s="33">
        <f t="shared" si="6"/>
        <v>-13204.4</v>
      </c>
      <c r="L27" s="33">
        <f aca="true" t="shared" si="7" ref="L27:L33">SUM(B27:K27)</f>
        <v>-152782.31</v>
      </c>
      <c r="M27"/>
    </row>
    <row r="28" spans="1:13" ht="18.75" customHeight="1">
      <c r="A28" s="27" t="s">
        <v>30</v>
      </c>
      <c r="B28" s="33">
        <f>B29+B30+B31+B32</f>
        <v>-5196.4</v>
      </c>
      <c r="C28" s="33">
        <f aca="true" t="shared" si="8" ref="C28:K28">C29+C30+C31+C32</f>
        <v>-7955.2</v>
      </c>
      <c r="D28" s="33">
        <f t="shared" si="8"/>
        <v>-21788.8</v>
      </c>
      <c r="E28" s="33">
        <f t="shared" si="8"/>
        <v>-21815.2</v>
      </c>
      <c r="F28" s="33">
        <f t="shared" si="8"/>
        <v>-27957.6</v>
      </c>
      <c r="G28" s="33">
        <f t="shared" si="8"/>
        <v>-8703.2</v>
      </c>
      <c r="H28" s="33">
        <f t="shared" si="8"/>
        <v>-4030.4</v>
      </c>
      <c r="I28" s="33">
        <f t="shared" si="8"/>
        <v>-6921.2</v>
      </c>
      <c r="J28" s="33">
        <f t="shared" si="8"/>
        <v>-2816</v>
      </c>
      <c r="K28" s="33">
        <f t="shared" si="8"/>
        <v>-13204.4</v>
      </c>
      <c r="L28" s="33">
        <f t="shared" si="7"/>
        <v>-120388.39999999997</v>
      </c>
      <c r="M28"/>
    </row>
    <row r="29" spans="1:13" s="36" customFormat="1" ht="18.75" customHeight="1">
      <c r="A29" s="34" t="s">
        <v>58</v>
      </c>
      <c r="B29" s="33">
        <f>-ROUND((B9)*$E$3,2)</f>
        <v>-5196.4</v>
      </c>
      <c r="C29" s="33">
        <f aca="true" t="shared" si="9" ref="C29:K29">-ROUND((C9)*$E$3,2)</f>
        <v>-7955.2</v>
      </c>
      <c r="D29" s="33">
        <f t="shared" si="9"/>
        <v>-21788.8</v>
      </c>
      <c r="E29" s="33">
        <f t="shared" si="9"/>
        <v>-21815.2</v>
      </c>
      <c r="F29" s="33">
        <f t="shared" si="9"/>
        <v>-27957.6</v>
      </c>
      <c r="G29" s="33">
        <f t="shared" si="9"/>
        <v>-8703.2</v>
      </c>
      <c r="H29" s="33">
        <f t="shared" si="9"/>
        <v>-4030.4</v>
      </c>
      <c r="I29" s="33">
        <f t="shared" si="9"/>
        <v>-6921.2</v>
      </c>
      <c r="J29" s="33">
        <f t="shared" si="9"/>
        <v>-2816</v>
      </c>
      <c r="K29" s="33">
        <f t="shared" si="9"/>
        <v>-13204.4</v>
      </c>
      <c r="L29" s="33">
        <f t="shared" si="7"/>
        <v>-120388.39999999997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95397.59999999999</v>
      </c>
      <c r="C48" s="41">
        <f aca="true" t="shared" si="12" ref="C48:K48">IF(C17+C27+C40+C49&lt;0,0,C17+C27+C49)</f>
        <v>89459.08</v>
      </c>
      <c r="D48" s="41">
        <f t="shared" si="12"/>
        <v>298547.93</v>
      </c>
      <c r="E48" s="41">
        <f t="shared" si="12"/>
        <v>270593.69</v>
      </c>
      <c r="F48" s="41">
        <f t="shared" si="12"/>
        <v>296690.96</v>
      </c>
      <c r="G48" s="41">
        <f t="shared" si="12"/>
        <v>134833.81999999998</v>
      </c>
      <c r="H48" s="41">
        <f t="shared" si="12"/>
        <v>78985.18999999999</v>
      </c>
      <c r="I48" s="41">
        <f t="shared" si="12"/>
        <v>105976.35</v>
      </c>
      <c r="J48" s="41">
        <f t="shared" si="12"/>
        <v>128094.31999999999</v>
      </c>
      <c r="K48" s="41">
        <f t="shared" si="12"/>
        <v>170956.67</v>
      </c>
      <c r="L48" s="42">
        <f>SUM(B48:K48)</f>
        <v>1669535.61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95397.6</v>
      </c>
      <c r="C54" s="41">
        <f aca="true" t="shared" si="14" ref="C54:J54">SUM(C55:C66)</f>
        <v>89459.09</v>
      </c>
      <c r="D54" s="41">
        <f t="shared" si="14"/>
        <v>298547.92</v>
      </c>
      <c r="E54" s="41">
        <f t="shared" si="14"/>
        <v>270593.69</v>
      </c>
      <c r="F54" s="41">
        <f t="shared" si="14"/>
        <v>296690.94</v>
      </c>
      <c r="G54" s="41">
        <f t="shared" si="14"/>
        <v>134833.82</v>
      </c>
      <c r="H54" s="41">
        <f t="shared" si="14"/>
        <v>78985.19</v>
      </c>
      <c r="I54" s="41">
        <f>SUM(I55:I69)</f>
        <v>105976.35</v>
      </c>
      <c r="J54" s="41">
        <f t="shared" si="14"/>
        <v>128094.31999999999</v>
      </c>
      <c r="K54" s="41">
        <f>SUM(K55:K68)</f>
        <v>170956.66999999998</v>
      </c>
      <c r="L54" s="46">
        <f>SUM(B54:K54)</f>
        <v>1669535.59</v>
      </c>
      <c r="M54" s="40"/>
    </row>
    <row r="55" spans="1:13" ht="18.75" customHeight="1">
      <c r="A55" s="47" t="s">
        <v>51</v>
      </c>
      <c r="B55" s="48">
        <v>95397.6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95397.6</v>
      </c>
      <c r="M55" s="40"/>
    </row>
    <row r="56" spans="1:12" ht="18.75" customHeight="1">
      <c r="A56" s="47" t="s">
        <v>61</v>
      </c>
      <c r="B56" s="17">
        <v>0</v>
      </c>
      <c r="C56" s="48">
        <v>78142.52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78142.52</v>
      </c>
    </row>
    <row r="57" spans="1:12" ht="18.75" customHeight="1">
      <c r="A57" s="47" t="s">
        <v>62</v>
      </c>
      <c r="B57" s="17">
        <v>0</v>
      </c>
      <c r="C57" s="48">
        <v>11316.57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11316.57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298547.92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298547.92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270593.69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270593.69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296690.94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296690.94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134833.82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134833.82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78985.19</v>
      </c>
      <c r="I62" s="17">
        <v>0</v>
      </c>
      <c r="J62" s="17">
        <v>0</v>
      </c>
      <c r="K62" s="17">
        <v>0</v>
      </c>
      <c r="L62" s="46">
        <f t="shared" si="15"/>
        <v>78985.19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128094.31999999999</v>
      </c>
      <c r="K64" s="17">
        <v>0</v>
      </c>
      <c r="L64" s="46">
        <f t="shared" si="15"/>
        <v>128094.31999999999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81631.81</v>
      </c>
      <c r="L65" s="46">
        <f t="shared" si="15"/>
        <v>81631.81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89324.86</v>
      </c>
      <c r="L66" s="46">
        <f t="shared" si="15"/>
        <v>89324.86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1">
        <v>105976.35</v>
      </c>
      <c r="J69" s="52">
        <v>0</v>
      </c>
      <c r="K69" s="52">
        <v>0</v>
      </c>
      <c r="L69" s="51">
        <f>SUM(B69:K69)</f>
        <v>105976.35</v>
      </c>
    </row>
    <row r="70" spans="1:12" ht="18" customHeight="1">
      <c r="A70" s="6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3"/>
      <c r="I71"/>
      <c r="K71"/>
    </row>
    <row r="72" spans="1:11" ht="14.25">
      <c r="A72" s="53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2021-01-05T13:36:34Z</dcterms:modified>
  <cp:category/>
  <cp:version/>
  <cp:contentType/>
  <cp:contentStatus/>
</cp:coreProperties>
</file>