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<sst xmlns="http://schemas.openxmlformats.org/spreadsheetml/2006/main" count="79" uniqueCount="78">
  <si>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</si>
  <si>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</si>
  <si>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</si>
  <si>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</si>
  <si>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</si>
  <si>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</si>
  <si>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</si>
  <si>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</si>
  <si>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</si>
  <si>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</si>
  <si>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</si>
  <si>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</si>
  <si>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</si>
  <si>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</si>
  <si>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</si>
  <si>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</si>
  <si>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</si>
  <si>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</si>
  <si>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</si>
  <si>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</si>
  <si>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</si>
  <si>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</si>
  <si>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</si>
  <si>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</si>
  <si>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</si>
  <si>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</si>
  <si>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</si>
  <si>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</si>
  <si>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</si>
  <si>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</si>
  <si>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</si>
  <si>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</si>
  <si>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</si>
  <si>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</si>
  <si>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</si>
  <si>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</si>
  <si>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</si>
  <si>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</si>
  <si>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</si>
  <si>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</si>
  <si>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</si>
  <si>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</si>
  <si>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</si>
  <si>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</si>
  <si>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</si>
  <si>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</si>
  <si>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</si>
  <si>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</si>
  <si>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</si>
  <si>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</si>
  <si>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</si>
  <si>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</si>
  <si>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</si>
  <si>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</si>
  <si>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</si>
  <si>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</si>
  <si>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</si>
  <si>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</si>
  <si>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</si>
  <si>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</si>
  <si>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</si>
  <si>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</si>
  <si>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</si>
  <si>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</si>
  <si>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</si>
  <si>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</si>
  <si>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</si>
  <si>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</si>
  <si>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</si>
  <si>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</si>
  <si>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</si>
  <si>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</si>
  <si>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</si>
  <si>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</si>
  <si>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</si>
  <si>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</si>
  <si>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20/12/20 - VENCIMENTO 28/12/20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</si>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</sst>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20828</v>
      </c>
      <c r="C7" s="10">
        <f>C8+C11</f>
        <v>28706</v>
      </c>
      <c r="D7" s="10">
        <f aca="true" t="shared" si="0" ref="D7:K7">D8+D11</f>
        <v>79735</v>
      </c>
      <c r="E7" s="10">
        <f t="shared" si="0"/>
        <v>85471</v>
      </c>
      <c r="F7" s="10">
        <f t="shared" si="0"/>
        <v>84455</v>
      </c>
      <c r="G7" s="10">
        <f t="shared" si="0"/>
        <v>33836</v>
      </c>
      <c r="H7" s="10">
        <f t="shared" si="0"/>
        <v>16978</v>
      </c>
      <c r="I7" s="10">
        <f t="shared" si="0"/>
        <v>33895</v>
      </c>
      <c r="J7" s="10">
        <f t="shared" si="0"/>
        <v>17832</v>
      </c>
      <c r="K7" s="10">
        <f t="shared" si="0"/>
        <v>63225</v>
      </c>
      <c r="L7" s="10">
        <f>SUM(B7:K7)</f>
        <v>464961</v>
      </c>
      <c r="M7" s="11"/>
    </row>
    <row r="8" spans="1:13" ht="17.25" customHeight="1">
      <c r="A8" s="12" t="s">
        <v>18</v>
      </c>
      <c r="B8" s="13">
        <f>B9+B10</f>
        <v>2755</v>
      </c>
      <c r="C8" s="13">
        <f aca="true" t="shared" si="1" ref="C8:K8">C9+C10</f>
        <v>3266</v>
      </c>
      <c r="D8" s="13">
        <f t="shared" si="1"/>
        <v>9372</v>
      </c>
      <c r="E8" s="13">
        <f t="shared" si="1"/>
        <v>9817</v>
      </c>
      <c r="F8" s="13">
        <f t="shared" si="1"/>
        <v>9450</v>
      </c>
      <c r="G8" s="13">
        <f t="shared" si="1"/>
        <v>3693</v>
      </c>
      <c r="H8" s="13">
        <f t="shared" si="1"/>
        <v>1673</v>
      </c>
      <c r="I8" s="13">
        <f t="shared" si="1"/>
        <v>2667</v>
      </c>
      <c r="J8" s="13">
        <f t="shared" si="1"/>
        <v>1290</v>
      </c>
      <c r="K8" s="13">
        <f t="shared" si="1"/>
        <v>5169</v>
      </c>
      <c r="L8" s="13">
        <f>SUM(B8:K8)</f>
        <v>49152</v>
      </c>
      <c r="M8"/>
    </row>
    <row r="9" spans="1:13" ht="17.25" customHeight="1">
      <c r="A9" s="14" t="s">
        <v>19</v>
      </c>
      <c r="B9" s="15">
        <v>2754</v>
      </c>
      <c r="C9" s="15">
        <v>3266</v>
      </c>
      <c r="D9" s="15">
        <v>9372</v>
      </c>
      <c r="E9" s="15">
        <v>9817</v>
      </c>
      <c r="F9" s="15">
        <v>9450</v>
      </c>
      <c r="G9" s="15">
        <v>3693</v>
      </c>
      <c r="H9" s="15">
        <v>1673</v>
      </c>
      <c r="I9" s="15">
        <v>2667</v>
      </c>
      <c r="J9" s="15">
        <v>1290</v>
      </c>
      <c r="K9" s="15">
        <v>5169</v>
      </c>
      <c r="L9" s="13">
        <f>SUM(B9:K9)</f>
        <v>49151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18073</v>
      </c>
      <c r="C11" s="15">
        <v>25440</v>
      </c>
      <c r="D11" s="15">
        <v>70363</v>
      </c>
      <c r="E11" s="15">
        <v>75654</v>
      </c>
      <c r="F11" s="15">
        <v>75005</v>
      </c>
      <c r="G11" s="15">
        <v>30143</v>
      </c>
      <c r="H11" s="15">
        <v>15305</v>
      </c>
      <c r="I11" s="15">
        <v>31228</v>
      </c>
      <c r="J11" s="15">
        <v>16542</v>
      </c>
      <c r="K11" s="15">
        <v>58056</v>
      </c>
      <c r="L11" s="13">
        <f>SUM(B11:K11)</f>
        <v>415809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1.2313790102054</v>
      </c>
      <c r="C15" s="22">
        <v>1.341039203017971</v>
      </c>
      <c r="D15" s="22">
        <v>1.383224964471968</v>
      </c>
      <c r="E15" s="22">
        <v>1.210408381825957</v>
      </c>
      <c r="F15" s="22">
        <v>1.397974635170355</v>
      </c>
      <c r="G15" s="22">
        <v>1.384542820019704</v>
      </c>
      <c r="H15" s="22">
        <v>1.468000582838814</v>
      </c>
      <c r="I15" s="22">
        <v>1.273443512941821</v>
      </c>
      <c r="J15" s="22">
        <v>1.779728380470561</v>
      </c>
      <c r="K15" s="22">
        <v>1.1871830992381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150628.46000000002</v>
      </c>
      <c r="C17" s="25">
        <f aca="true" t="shared" si="2" ref="C17:K17">C18+C19+C20+C21+C22+C23+C24</f>
        <v>122203.54999999999</v>
      </c>
      <c r="D17" s="25">
        <f t="shared" si="2"/>
        <v>418924.81</v>
      </c>
      <c r="E17" s="25">
        <f t="shared" si="2"/>
        <v>388573.30000000005</v>
      </c>
      <c r="F17" s="25">
        <f t="shared" si="2"/>
        <v>399992.08999999997</v>
      </c>
      <c r="G17" s="25">
        <f t="shared" si="2"/>
        <v>175943.26</v>
      </c>
      <c r="H17" s="25">
        <f t="shared" si="2"/>
        <v>104669.83999999998</v>
      </c>
      <c r="I17" s="25">
        <f t="shared" si="2"/>
        <v>147041.18</v>
      </c>
      <c r="J17" s="25">
        <f t="shared" si="2"/>
        <v>119683</v>
      </c>
      <c r="K17" s="25">
        <f t="shared" si="2"/>
        <v>225285.13</v>
      </c>
      <c r="L17" s="25">
        <f>L18+L19+L20+L21+L22+L23+L24</f>
        <v>2252944.6199999996</v>
      </c>
      <c r="M17"/>
    </row>
    <row r="18" spans="1:13" ht="17.25" customHeight="1">
      <c r="A18" s="26" t="s">
        <v>24</v>
      </c>
      <c r="B18" s="33">
        <f aca="true" t="shared" si="3" ref="B18:K18">ROUND(B13*B7,2)</f>
        <v>120971.11</v>
      </c>
      <c r="C18" s="33">
        <f t="shared" si="3"/>
        <v>87877.68</v>
      </c>
      <c r="D18" s="33">
        <f t="shared" si="3"/>
        <v>290697.86</v>
      </c>
      <c r="E18" s="33">
        <f t="shared" si="3"/>
        <v>315131.58</v>
      </c>
      <c r="F18" s="33">
        <f t="shared" si="3"/>
        <v>275644.23</v>
      </c>
      <c r="G18" s="33">
        <f t="shared" si="3"/>
        <v>121352.81</v>
      </c>
      <c r="H18" s="33">
        <f t="shared" si="3"/>
        <v>67090.26</v>
      </c>
      <c r="I18" s="33">
        <f t="shared" si="3"/>
        <v>111246.78</v>
      </c>
      <c r="J18" s="33">
        <f t="shared" si="3"/>
        <v>63016.5</v>
      </c>
      <c r="K18" s="33">
        <f t="shared" si="3"/>
        <v>182423.09</v>
      </c>
      <c r="L18" s="33">
        <f aca="true" t="shared" si="4" ref="L18:L24">SUM(B18:K18)</f>
        <v>1635451.9000000001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27990.18</v>
      </c>
      <c r="C19" s="33">
        <f t="shared" si="5"/>
        <v>29969.73</v>
      </c>
      <c r="D19" s="33">
        <f t="shared" si="5"/>
        <v>111402.68</v>
      </c>
      <c r="E19" s="33">
        <f t="shared" si="5"/>
        <v>66306.33</v>
      </c>
      <c r="F19" s="33">
        <f t="shared" si="5"/>
        <v>109699.41</v>
      </c>
      <c r="G19" s="33">
        <f t="shared" si="5"/>
        <v>46665.35</v>
      </c>
      <c r="H19" s="33">
        <f t="shared" si="5"/>
        <v>31398.28</v>
      </c>
      <c r="I19" s="33">
        <f t="shared" si="5"/>
        <v>30419.71</v>
      </c>
      <c r="J19" s="33">
        <f t="shared" si="5"/>
        <v>49135.75</v>
      </c>
      <c r="K19" s="33">
        <f t="shared" si="5"/>
        <v>34146.52</v>
      </c>
      <c r="L19" s="33">
        <f t="shared" si="4"/>
        <v>537133.94</v>
      </c>
      <c r="M19"/>
    </row>
    <row r="20" spans="1:13" ht="17.25" customHeight="1">
      <c r="A20" s="27" t="s">
        <v>26</v>
      </c>
      <c r="B20" s="33">
        <v>325.94</v>
      </c>
      <c r="C20" s="33">
        <v>3014.91</v>
      </c>
      <c r="D20" s="33">
        <v>14141.81</v>
      </c>
      <c r="E20" s="33">
        <v>11611.45</v>
      </c>
      <c r="F20" s="33">
        <v>13307.22</v>
      </c>
      <c r="G20" s="33">
        <v>7925.1</v>
      </c>
      <c r="H20" s="33">
        <v>4840.07</v>
      </c>
      <c r="I20" s="33">
        <v>4033.46</v>
      </c>
      <c r="J20" s="33">
        <v>4848.29</v>
      </c>
      <c r="K20" s="33">
        <v>7374.29</v>
      </c>
      <c r="L20" s="33">
        <f t="shared" si="4"/>
        <v>71422.54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-126.45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-126.45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-32113</v>
      </c>
      <c r="C27" s="33">
        <f t="shared" si="6"/>
        <v>-14370.4</v>
      </c>
      <c r="D27" s="33">
        <f t="shared" si="6"/>
        <v>-41236.8</v>
      </c>
      <c r="E27" s="33">
        <f t="shared" si="6"/>
        <v>-47755.350000000006</v>
      </c>
      <c r="F27" s="33">
        <f t="shared" si="6"/>
        <v>-41580</v>
      </c>
      <c r="G27" s="33">
        <f t="shared" si="6"/>
        <v>-16249.2</v>
      </c>
      <c r="H27" s="33">
        <f t="shared" si="6"/>
        <v>-15199.16</v>
      </c>
      <c r="I27" s="33">
        <f t="shared" si="6"/>
        <v>-11734.8</v>
      </c>
      <c r="J27" s="33">
        <f t="shared" si="6"/>
        <v>-5676</v>
      </c>
      <c r="K27" s="33">
        <f t="shared" si="6"/>
        <v>-22743.6</v>
      </c>
      <c r="L27" s="33">
        <f aca="true" t="shared" si="7" ref="L27:L33">SUM(B27:K27)</f>
        <v>-248658.31000000003</v>
      </c>
      <c r="M27"/>
    </row>
    <row r="28" spans="1:13" ht="18.75" customHeight="1">
      <c r="A28" s="27" t="s">
        <v>30</v>
      </c>
      <c r="B28" s="33">
        <f>B29+B30+B31+B32</f>
        <v>-12117.6</v>
      </c>
      <c r="C28" s="33">
        <f aca="true" t="shared" si="8" ref="C28:K28">C29+C30+C31+C32</f>
        <v>-14370.4</v>
      </c>
      <c r="D28" s="33">
        <f t="shared" si="8"/>
        <v>-41236.8</v>
      </c>
      <c r="E28" s="33">
        <f t="shared" si="8"/>
        <v>-43194.8</v>
      </c>
      <c r="F28" s="33">
        <f t="shared" si="8"/>
        <v>-41580</v>
      </c>
      <c r="G28" s="33">
        <f t="shared" si="8"/>
        <v>-16249.2</v>
      </c>
      <c r="H28" s="33">
        <f t="shared" si="8"/>
        <v>-7361.2</v>
      </c>
      <c r="I28" s="33">
        <f t="shared" si="8"/>
        <v>-11734.8</v>
      </c>
      <c r="J28" s="33">
        <f t="shared" si="8"/>
        <v>-5676</v>
      </c>
      <c r="K28" s="33">
        <f t="shared" si="8"/>
        <v>-22743.6</v>
      </c>
      <c r="L28" s="33">
        <f t="shared" si="7"/>
        <v>-216264.40000000002</v>
      </c>
      <c r="M28"/>
    </row>
    <row r="29" spans="1:13" s="36" customFormat="1" ht="18.75" customHeight="1">
      <c r="A29" s="34" t="s">
        <v>58</v>
      </c>
      <c r="B29" s="33">
        <f>-ROUND((B9)*$E$3,2)</f>
        <v>-12117.6</v>
      </c>
      <c r="C29" s="33">
        <f aca="true" t="shared" si="9" ref="C29:K29">-ROUND((C9)*$E$3,2)</f>
        <v>-14370.4</v>
      </c>
      <c r="D29" s="33">
        <f t="shared" si="9"/>
        <v>-41236.8</v>
      </c>
      <c r="E29" s="33">
        <f t="shared" si="9"/>
        <v>-43194.8</v>
      </c>
      <c r="F29" s="33">
        <f t="shared" si="9"/>
        <v>-41580</v>
      </c>
      <c r="G29" s="33">
        <f t="shared" si="9"/>
        <v>-16249.2</v>
      </c>
      <c r="H29" s="33">
        <f t="shared" si="9"/>
        <v>-7361.2</v>
      </c>
      <c r="I29" s="33">
        <f t="shared" si="9"/>
        <v>-11734.8</v>
      </c>
      <c r="J29" s="33">
        <f t="shared" si="9"/>
        <v>-5676</v>
      </c>
      <c r="K29" s="33">
        <f t="shared" si="9"/>
        <v>-22743.6</v>
      </c>
      <c r="L29" s="33">
        <f t="shared" si="7"/>
        <v>-216264.40000000002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118515.46000000002</v>
      </c>
      <c r="C48" s="41">
        <f aca="true" t="shared" si="12" ref="C48:K48">IF(C17+C27+C40+C49&lt;0,0,C17+C27+C49)</f>
        <v>107833.15</v>
      </c>
      <c r="D48" s="41">
        <f t="shared" si="12"/>
        <v>377688.01</v>
      </c>
      <c r="E48" s="41">
        <f t="shared" si="12"/>
        <v>340817.95000000007</v>
      </c>
      <c r="F48" s="41">
        <f t="shared" si="12"/>
        <v>358412.08999999997</v>
      </c>
      <c r="G48" s="41">
        <f t="shared" si="12"/>
        <v>159694.06</v>
      </c>
      <c r="H48" s="41">
        <f t="shared" si="12"/>
        <v>89470.67999999998</v>
      </c>
      <c r="I48" s="41">
        <f t="shared" si="12"/>
        <v>135306.38</v>
      </c>
      <c r="J48" s="41">
        <f t="shared" si="12"/>
        <v>114007</v>
      </c>
      <c r="K48" s="41">
        <f t="shared" si="12"/>
        <v>202541.53</v>
      </c>
      <c r="L48" s="42">
        <f>SUM(B48:K48)</f>
        <v>2004286.3100000003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118515.45</v>
      </c>
      <c r="C54" s="41">
        <f aca="true" t="shared" si="14" ref="C54:J54">SUM(C55:C66)</f>
        <v>107833.15</v>
      </c>
      <c r="D54" s="41">
        <f t="shared" si="14"/>
        <v>377688.01</v>
      </c>
      <c r="E54" s="41">
        <f t="shared" si="14"/>
        <v>340817.94</v>
      </c>
      <c r="F54" s="41">
        <f t="shared" si="14"/>
        <v>358412.09</v>
      </c>
      <c r="G54" s="41">
        <f t="shared" si="14"/>
        <v>159694.07</v>
      </c>
      <c r="H54" s="41">
        <f t="shared" si="14"/>
        <v>89470.69</v>
      </c>
      <c r="I54" s="41">
        <f>SUM(I55:I69)</f>
        <v>135306.38</v>
      </c>
      <c r="J54" s="41">
        <f t="shared" si="14"/>
        <v>114007</v>
      </c>
      <c r="K54" s="41">
        <f>SUM(K55:K68)</f>
        <v>202541.53</v>
      </c>
      <c r="L54" s="46">
        <f>SUM(B54:K54)</f>
        <v>2004286.3100000003</v>
      </c>
      <c r="M54" s="40"/>
    </row>
    <row r="55" spans="1:13" ht="18.75" customHeight="1">
      <c r="A55" s="47" t="s">
        <v>51</v>
      </c>
      <c r="B55" s="48">
        <v>118515.45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118515.45</v>
      </c>
      <c r="M55" s="40"/>
    </row>
    <row r="56" spans="1:12" ht="18.75" customHeight="1">
      <c r="A56" s="47" t="s">
        <v>61</v>
      </c>
      <c r="B56" s="17">
        <v>0</v>
      </c>
      <c r="C56" s="48">
        <v>94235.39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94235.39</v>
      </c>
    </row>
    <row r="57" spans="1:12" ht="18.75" customHeight="1">
      <c r="A57" s="47" t="s">
        <v>62</v>
      </c>
      <c r="B57" s="17">
        <v>0</v>
      </c>
      <c r="C57" s="48">
        <v>13597.76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13597.76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377688.01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377688.01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340817.94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340817.94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358412.09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358412.09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159694.07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159694.07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89470.69</v>
      </c>
      <c r="I62" s="17">
        <v>0</v>
      </c>
      <c r="J62" s="17">
        <v>0</v>
      </c>
      <c r="K62" s="17">
        <v>0</v>
      </c>
      <c r="L62" s="46">
        <f t="shared" si="15"/>
        <v>89470.69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114007</v>
      </c>
      <c r="K64" s="17">
        <v>0</v>
      </c>
      <c r="L64" s="46">
        <f t="shared" si="15"/>
        <v>114007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88875.22</v>
      </c>
      <c r="L65" s="46">
        <f t="shared" si="15"/>
        <v>88875.22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113666.31</v>
      </c>
      <c r="L66" s="46">
        <f t="shared" si="15"/>
        <v>113666.31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135306.38</v>
      </c>
      <c r="J69" s="52">
        <v>0</v>
      </c>
      <c r="K69" s="52">
        <v>0</v>
      </c>
      <c r="L69" s="51">
        <f>SUM(B69:K69)</f>
        <v>135306.38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2020-12-23T21:25:04Z</dcterms:modified>
  <cp:category/>
  <cp:version/>
  <cp:contentType/>
  <cp:contentStatus/>
</cp:coreProperties>
</file>