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<sst xmlns="http://schemas.openxmlformats.org/spreadsheetml/2006/main" count="79" uniqueCount="78">
  <si>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</si>
  <si>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</si>
  <si>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</si>
  <si>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</si>
  <si>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</si>
  <si>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</si>
  <si>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</si>
  <si>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</si>
  <si>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</si>
  <si>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</si>
  <si>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</si>
  <si>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</si>
  <si>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</si>
  <si>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</si>
  <si>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</si>
  <si>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</si>
  <si>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</si>
  <si>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</si>
  <si>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</si>
  <si>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</si>
  <si>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</si>
  <si>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</si>
  <si>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</si>
  <si>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</si>
  <si>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</si>
  <si>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</si>
  <si>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</si>
  <si>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</si>
  <si>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</si>
  <si>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</si>
  <si>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</si>
  <si>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</si>
  <si>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</si>
  <si>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</si>
  <si>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</si>
  <si>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</si>
  <si>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</si>
  <si>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</si>
  <si>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</si>
  <si>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</si>
  <si>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</si>
  <si>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</si>
  <si>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</si>
  <si>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</si>
  <si>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</si>
  <si>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</si>
  <si>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</si>
  <si>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</si>
  <si>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</si>
  <si>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</si>
  <si>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</si>
  <si>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</si>
  <si>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</si>
  <si>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</si>
  <si>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</si>
  <si>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</si>
  <si>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</si>
  <si>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</si>
  <si>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</si>
  <si>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</si>
  <si>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</si>
  <si>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</si>
  <si>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</si>
  <si>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</si>
  <si>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</si>
  <si>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</si>
  <si>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</si>
  <si>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</si>
  <si>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</si>
  <si>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</si>
  <si>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</si>
  <si>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</si>
  <si>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</si>
  <si>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</si>
  <si>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</si>
  <si>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</si>
  <si>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19/12/20 - VENCIMENTO 28/12/20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</si>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</sst>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44004</v>
      </c>
      <c r="C7" s="10">
        <f>C8+C11</f>
        <v>55989</v>
      </c>
      <c r="D7" s="10">
        <f aca="true" t="shared" si="0" ref="D7:K7">D8+D11</f>
        <v>163644</v>
      </c>
      <c r="E7" s="10">
        <f t="shared" si="0"/>
        <v>157598</v>
      </c>
      <c r="F7" s="10">
        <f t="shared" si="0"/>
        <v>156522</v>
      </c>
      <c r="G7" s="10">
        <f t="shared" si="0"/>
        <v>66109</v>
      </c>
      <c r="H7" s="10">
        <f t="shared" si="0"/>
        <v>30786</v>
      </c>
      <c r="I7" s="10">
        <f t="shared" si="0"/>
        <v>61045</v>
      </c>
      <c r="J7" s="10">
        <f t="shared" si="0"/>
        <v>37124</v>
      </c>
      <c r="K7" s="10">
        <f t="shared" si="0"/>
        <v>114299</v>
      </c>
      <c r="L7" s="10">
        <f>SUM(B7:K7)</f>
        <v>887120</v>
      </c>
      <c r="M7" s="11"/>
    </row>
    <row r="8" spans="1:13" ht="17.25" customHeight="1">
      <c r="A8" s="12" t="s">
        <v>18</v>
      </c>
      <c r="B8" s="13">
        <f>B9+B10</f>
        <v>5277</v>
      </c>
      <c r="C8" s="13">
        <f aca="true" t="shared" si="1" ref="C8:K8">C9+C10</f>
        <v>6055</v>
      </c>
      <c r="D8" s="13">
        <f t="shared" si="1"/>
        <v>17624</v>
      </c>
      <c r="E8" s="13">
        <f t="shared" si="1"/>
        <v>16649</v>
      </c>
      <c r="F8" s="13">
        <f t="shared" si="1"/>
        <v>14996</v>
      </c>
      <c r="G8" s="13">
        <f t="shared" si="1"/>
        <v>7255</v>
      </c>
      <c r="H8" s="13">
        <f t="shared" si="1"/>
        <v>2786</v>
      </c>
      <c r="I8" s="13">
        <f t="shared" si="1"/>
        <v>4352</v>
      </c>
      <c r="J8" s="13">
        <f t="shared" si="1"/>
        <v>2858</v>
      </c>
      <c r="K8" s="13">
        <f t="shared" si="1"/>
        <v>9735</v>
      </c>
      <c r="L8" s="13">
        <f>SUM(B8:K8)</f>
        <v>87587</v>
      </c>
      <c r="M8"/>
    </row>
    <row r="9" spans="1:13" ht="17.25" customHeight="1">
      <c r="A9" s="14" t="s">
        <v>19</v>
      </c>
      <c r="B9" s="15">
        <v>5276</v>
      </c>
      <c r="C9" s="15">
        <v>6055</v>
      </c>
      <c r="D9" s="15">
        <v>17624</v>
      </c>
      <c r="E9" s="15">
        <v>16649</v>
      </c>
      <c r="F9" s="15">
        <v>14996</v>
      </c>
      <c r="G9" s="15">
        <v>7255</v>
      </c>
      <c r="H9" s="15">
        <v>2786</v>
      </c>
      <c r="I9" s="15">
        <v>4352</v>
      </c>
      <c r="J9" s="15">
        <v>2858</v>
      </c>
      <c r="K9" s="15">
        <v>9735</v>
      </c>
      <c r="L9" s="13">
        <f>SUM(B9:K9)</f>
        <v>87586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38727</v>
      </c>
      <c r="C11" s="15">
        <v>49934</v>
      </c>
      <c r="D11" s="15">
        <v>146020</v>
      </c>
      <c r="E11" s="15">
        <v>140949</v>
      </c>
      <c r="F11" s="15">
        <v>141526</v>
      </c>
      <c r="G11" s="15">
        <v>58854</v>
      </c>
      <c r="H11" s="15">
        <v>28000</v>
      </c>
      <c r="I11" s="15">
        <v>56693</v>
      </c>
      <c r="J11" s="15">
        <v>34266</v>
      </c>
      <c r="K11" s="15">
        <v>104564</v>
      </c>
      <c r="L11" s="13">
        <f>SUM(B11:K11)</f>
        <v>799533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1.215033276692797</v>
      </c>
      <c r="C15" s="22">
        <v>1.364986310132724</v>
      </c>
      <c r="D15" s="22">
        <v>1.385593523943169</v>
      </c>
      <c r="E15" s="22">
        <v>1.210408381825957</v>
      </c>
      <c r="F15" s="22">
        <v>1.417704143077134</v>
      </c>
      <c r="G15" s="22">
        <v>1.395663656445973</v>
      </c>
      <c r="H15" s="22">
        <v>1.468000582838814</v>
      </c>
      <c r="I15" s="22">
        <v>1.297932830509931</v>
      </c>
      <c r="J15" s="22">
        <v>1.757294829456226</v>
      </c>
      <c r="K15" s="22">
        <v>1.191140394578139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312449.38</v>
      </c>
      <c r="C17" s="25">
        <f aca="true" t="shared" si="2" ref="C17:K17">C18+C19+C20+C21+C22+C23+C24</f>
        <v>239169.18000000002</v>
      </c>
      <c r="D17" s="25">
        <f t="shared" si="2"/>
        <v>850200.83</v>
      </c>
      <c r="E17" s="25">
        <f t="shared" si="2"/>
        <v>712338.2799999999</v>
      </c>
      <c r="F17" s="25">
        <f t="shared" si="2"/>
        <v>743835.51</v>
      </c>
      <c r="G17" s="25">
        <f t="shared" si="2"/>
        <v>339790.18</v>
      </c>
      <c r="H17" s="25">
        <f t="shared" si="2"/>
        <v>185877.63000000003</v>
      </c>
      <c r="I17" s="25">
        <f t="shared" si="2"/>
        <v>264608.2</v>
      </c>
      <c r="J17" s="25">
        <f t="shared" si="2"/>
        <v>238726.52</v>
      </c>
      <c r="K17" s="25">
        <f t="shared" si="2"/>
        <v>402026.93</v>
      </c>
      <c r="L17" s="25">
        <f>L18+L19+L20+L21+L22+L23+L24</f>
        <v>4289022.64</v>
      </c>
      <c r="M17"/>
    </row>
    <row r="18" spans="1:13" ht="17.25" customHeight="1">
      <c r="A18" s="26" t="s">
        <v>24</v>
      </c>
      <c r="B18" s="33">
        <f aca="true" t="shared" si="3" ref="B18:K18">ROUND(B13*B7,2)</f>
        <v>255579.63</v>
      </c>
      <c r="C18" s="33">
        <f t="shared" si="3"/>
        <v>171399.13</v>
      </c>
      <c r="D18" s="33">
        <f t="shared" si="3"/>
        <v>596613.3</v>
      </c>
      <c r="E18" s="33">
        <f t="shared" si="3"/>
        <v>581063.83</v>
      </c>
      <c r="F18" s="33">
        <f t="shared" si="3"/>
        <v>510856.5</v>
      </c>
      <c r="G18" s="33">
        <f t="shared" si="3"/>
        <v>237099.93</v>
      </c>
      <c r="H18" s="33">
        <f t="shared" si="3"/>
        <v>121653.96</v>
      </c>
      <c r="I18" s="33">
        <f t="shared" si="3"/>
        <v>200355.79</v>
      </c>
      <c r="J18" s="33">
        <f t="shared" si="3"/>
        <v>131192.5</v>
      </c>
      <c r="K18" s="33">
        <f t="shared" si="3"/>
        <v>329786.9</v>
      </c>
      <c r="L18" s="33">
        <f aca="true" t="shared" si="4" ref="L18:L24">SUM(B18:K18)</f>
        <v>3135601.47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54958.13</v>
      </c>
      <c r="C19" s="33">
        <f t="shared" si="5"/>
        <v>62558.34</v>
      </c>
      <c r="D19" s="33">
        <f t="shared" si="5"/>
        <v>230050.22</v>
      </c>
      <c r="E19" s="33">
        <f t="shared" si="5"/>
        <v>122260.7</v>
      </c>
      <c r="F19" s="33">
        <f t="shared" si="5"/>
        <v>213386.88</v>
      </c>
      <c r="G19" s="33">
        <f t="shared" si="5"/>
        <v>93811.83</v>
      </c>
      <c r="H19" s="33">
        <f t="shared" si="5"/>
        <v>56934.12</v>
      </c>
      <c r="I19" s="33">
        <f t="shared" si="5"/>
        <v>59692.57</v>
      </c>
      <c r="J19" s="33">
        <f t="shared" si="5"/>
        <v>99351.4</v>
      </c>
      <c r="K19" s="33">
        <f t="shared" si="5"/>
        <v>63035.6</v>
      </c>
      <c r="L19" s="33">
        <f t="shared" si="4"/>
        <v>1056039.79</v>
      </c>
      <c r="M19"/>
    </row>
    <row r="20" spans="1:13" ht="17.25" customHeight="1">
      <c r="A20" s="27" t="s">
        <v>26</v>
      </c>
      <c r="B20" s="33">
        <v>570.39</v>
      </c>
      <c r="C20" s="33">
        <v>3870.48</v>
      </c>
      <c r="D20" s="33">
        <v>20854.85</v>
      </c>
      <c r="E20" s="33">
        <v>13363.36</v>
      </c>
      <c r="F20" s="33">
        <v>18250.9</v>
      </c>
      <c r="G20" s="33">
        <v>8878.42</v>
      </c>
      <c r="H20" s="33">
        <v>5948.32</v>
      </c>
      <c r="I20" s="33">
        <v>3218.61</v>
      </c>
      <c r="J20" s="33">
        <v>5500.16</v>
      </c>
      <c r="K20" s="33">
        <v>7863.2</v>
      </c>
      <c r="L20" s="33">
        <f t="shared" si="4"/>
        <v>88318.69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-43209.8</v>
      </c>
      <c r="C27" s="33">
        <f t="shared" si="6"/>
        <v>-26642</v>
      </c>
      <c r="D27" s="33">
        <f t="shared" si="6"/>
        <v>-77545.6</v>
      </c>
      <c r="E27" s="33">
        <f t="shared" si="6"/>
        <v>-77816.15000000001</v>
      </c>
      <c r="F27" s="33">
        <f t="shared" si="6"/>
        <v>-65982.4</v>
      </c>
      <c r="G27" s="33">
        <f t="shared" si="6"/>
        <v>-31922</v>
      </c>
      <c r="H27" s="33">
        <f t="shared" si="6"/>
        <v>-20096.36</v>
      </c>
      <c r="I27" s="33">
        <f t="shared" si="6"/>
        <v>-19148.8</v>
      </c>
      <c r="J27" s="33">
        <f t="shared" si="6"/>
        <v>-12575.2</v>
      </c>
      <c r="K27" s="33">
        <f t="shared" si="6"/>
        <v>-42834</v>
      </c>
      <c r="L27" s="33">
        <f aca="true" t="shared" si="7" ref="L27:L33">SUM(B27:K27)</f>
        <v>-417772.31000000006</v>
      </c>
      <c r="M27"/>
    </row>
    <row r="28" spans="1:13" ht="18.75" customHeight="1">
      <c r="A28" s="27" t="s">
        <v>30</v>
      </c>
      <c r="B28" s="33">
        <f>B29+B30+B31+B32</f>
        <v>-23214.4</v>
      </c>
      <c r="C28" s="33">
        <f aca="true" t="shared" si="8" ref="C28:K28">C29+C30+C31+C32</f>
        <v>-26642</v>
      </c>
      <c r="D28" s="33">
        <f t="shared" si="8"/>
        <v>-77545.6</v>
      </c>
      <c r="E28" s="33">
        <f t="shared" si="8"/>
        <v>-73255.6</v>
      </c>
      <c r="F28" s="33">
        <f t="shared" si="8"/>
        <v>-65982.4</v>
      </c>
      <c r="G28" s="33">
        <f t="shared" si="8"/>
        <v>-31922</v>
      </c>
      <c r="H28" s="33">
        <f t="shared" si="8"/>
        <v>-12258.4</v>
      </c>
      <c r="I28" s="33">
        <f t="shared" si="8"/>
        <v>-19148.8</v>
      </c>
      <c r="J28" s="33">
        <f t="shared" si="8"/>
        <v>-12575.2</v>
      </c>
      <c r="K28" s="33">
        <f t="shared" si="8"/>
        <v>-42834</v>
      </c>
      <c r="L28" s="33">
        <f t="shared" si="7"/>
        <v>-385378.4</v>
      </c>
      <c r="M28"/>
    </row>
    <row r="29" spans="1:13" s="36" customFormat="1" ht="18.75" customHeight="1">
      <c r="A29" s="34" t="s">
        <v>58</v>
      </c>
      <c r="B29" s="33">
        <f>-ROUND((B9)*$E$3,2)</f>
        <v>-23214.4</v>
      </c>
      <c r="C29" s="33">
        <f aca="true" t="shared" si="9" ref="C29:K29">-ROUND((C9)*$E$3,2)</f>
        <v>-26642</v>
      </c>
      <c r="D29" s="33">
        <f t="shared" si="9"/>
        <v>-77545.6</v>
      </c>
      <c r="E29" s="33">
        <f t="shared" si="9"/>
        <v>-73255.6</v>
      </c>
      <c r="F29" s="33">
        <f t="shared" si="9"/>
        <v>-65982.4</v>
      </c>
      <c r="G29" s="33">
        <f t="shared" si="9"/>
        <v>-31922</v>
      </c>
      <c r="H29" s="33">
        <f t="shared" si="9"/>
        <v>-12258.4</v>
      </c>
      <c r="I29" s="33">
        <f t="shared" si="9"/>
        <v>-19148.8</v>
      </c>
      <c r="J29" s="33">
        <f t="shared" si="9"/>
        <v>-12575.2</v>
      </c>
      <c r="K29" s="33">
        <f t="shared" si="9"/>
        <v>-42834</v>
      </c>
      <c r="L29" s="33">
        <f t="shared" si="7"/>
        <v>-385378.4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269239.58</v>
      </c>
      <c r="C48" s="41">
        <f aca="true" t="shared" si="12" ref="C48:K48">IF(C17+C27+C40+C49&lt;0,0,C17+C27+C49)</f>
        <v>212527.18000000002</v>
      </c>
      <c r="D48" s="41">
        <f t="shared" si="12"/>
        <v>772655.23</v>
      </c>
      <c r="E48" s="41">
        <f t="shared" si="12"/>
        <v>634522.1299999999</v>
      </c>
      <c r="F48" s="41">
        <f t="shared" si="12"/>
        <v>677853.11</v>
      </c>
      <c r="G48" s="41">
        <f t="shared" si="12"/>
        <v>307868.18</v>
      </c>
      <c r="H48" s="41">
        <f t="shared" si="12"/>
        <v>165781.27000000002</v>
      </c>
      <c r="I48" s="41">
        <f t="shared" si="12"/>
        <v>245459.40000000002</v>
      </c>
      <c r="J48" s="41">
        <f t="shared" si="12"/>
        <v>226151.31999999998</v>
      </c>
      <c r="K48" s="41">
        <f t="shared" si="12"/>
        <v>359192.93</v>
      </c>
      <c r="L48" s="42">
        <f>SUM(B48:K48)</f>
        <v>3871250.33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269239.58</v>
      </c>
      <c r="C54" s="41">
        <f aca="true" t="shared" si="14" ref="C54:J54">SUM(C55:C66)</f>
        <v>212527.17</v>
      </c>
      <c r="D54" s="41">
        <f t="shared" si="14"/>
        <v>772655.23</v>
      </c>
      <c r="E54" s="41">
        <f t="shared" si="14"/>
        <v>634522.13</v>
      </c>
      <c r="F54" s="41">
        <f t="shared" si="14"/>
        <v>677853.11</v>
      </c>
      <c r="G54" s="41">
        <f t="shared" si="14"/>
        <v>307868.17</v>
      </c>
      <c r="H54" s="41">
        <f t="shared" si="14"/>
        <v>165781.27</v>
      </c>
      <c r="I54" s="41">
        <f>SUM(I55:I69)</f>
        <v>245459.40000000002</v>
      </c>
      <c r="J54" s="41">
        <f t="shared" si="14"/>
        <v>226151.31999999998</v>
      </c>
      <c r="K54" s="41">
        <f>SUM(K55:K68)</f>
        <v>359192.94</v>
      </c>
      <c r="L54" s="46">
        <f>SUM(B54:K54)</f>
        <v>3871250.3199999994</v>
      </c>
      <c r="M54" s="40"/>
    </row>
    <row r="55" spans="1:13" ht="18.75" customHeight="1">
      <c r="A55" s="47" t="s">
        <v>51</v>
      </c>
      <c r="B55" s="48">
        <v>269239.58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269239.58</v>
      </c>
      <c r="M55" s="40"/>
    </row>
    <row r="56" spans="1:12" ht="18.75" customHeight="1">
      <c r="A56" s="47" t="s">
        <v>61</v>
      </c>
      <c r="B56" s="17">
        <v>0</v>
      </c>
      <c r="C56" s="48">
        <v>185642.48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185642.48</v>
      </c>
    </row>
    <row r="57" spans="1:12" ht="18.75" customHeight="1">
      <c r="A57" s="47" t="s">
        <v>62</v>
      </c>
      <c r="B57" s="17">
        <v>0</v>
      </c>
      <c r="C57" s="48">
        <v>26884.69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26884.69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772655.23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772655.23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634522.13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634522.13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677853.11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677853.11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307868.17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307868.17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165781.27</v>
      </c>
      <c r="I62" s="17">
        <v>0</v>
      </c>
      <c r="J62" s="17">
        <v>0</v>
      </c>
      <c r="K62" s="17">
        <v>0</v>
      </c>
      <c r="L62" s="46">
        <f t="shared" si="15"/>
        <v>165781.27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226151.31999999998</v>
      </c>
      <c r="K64" s="17">
        <v>0</v>
      </c>
      <c r="L64" s="46">
        <f t="shared" si="15"/>
        <v>226151.31999999998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182146.74</v>
      </c>
      <c r="L65" s="46">
        <f t="shared" si="15"/>
        <v>182146.74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177046.2</v>
      </c>
      <c r="L66" s="46">
        <f t="shared" si="15"/>
        <v>177046.2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245459.40000000002</v>
      </c>
      <c r="J69" s="52">
        <v>0</v>
      </c>
      <c r="K69" s="52">
        <v>0</v>
      </c>
      <c r="L69" s="51">
        <f>SUM(B69:K69)</f>
        <v>245459.40000000002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2020-12-23T21:23:39Z</dcterms:modified>
  <cp:category/>
  <cp:version/>
  <cp:contentType/>
  <cp:contentStatus/>
</cp:coreProperties>
</file>