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<sst xmlns="http://schemas.openxmlformats.org/spreadsheetml/2006/main" count="79" uniqueCount="78">
  <si>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</si>
  <si>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</si>
  <si>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</si>
  <si>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</si>
  <si>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</si>
  <si>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</si>
  <si>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</si>
  <si>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</si>
  <si>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</si>
  <si>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</si>
  <si>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</si>
  <si>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</si>
  <si>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</si>
  <si>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</si>
  <si>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</si>
  <si>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</si>
  <si>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</si>
  <si>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</si>
  <si>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</si>
  <si>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</si>
  <si>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</si>
  <si>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</si>
  <si>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</si>
  <si>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</si>
  <si>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</si>
  <si>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</si>
  <si>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</si>
  <si>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</si>
  <si>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</si>
  <si>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</si>
  <si>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</si>
  <si>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</si>
  <si>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</si>
  <si>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</si>
  <si>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</si>
  <si>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</si>
  <si>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</si>
  <si>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</si>
  <si>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</si>
  <si>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</si>
  <si>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</si>
  <si>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</si>
  <si>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</si>
  <si>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</si>
  <si>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</si>
  <si>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</si>
  <si>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</si>
  <si>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</si>
  <si>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</si>
  <si>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</si>
  <si>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</si>
  <si>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</si>
  <si>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</si>
  <si>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</si>
  <si>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</si>
  <si>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</si>
  <si>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</si>
  <si>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</si>
  <si>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</si>
  <si>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</si>
  <si>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</si>
  <si>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</si>
  <si>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</si>
  <si>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</si>
  <si>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</si>
  <si>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</si>
  <si>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</si>
  <si>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</si>
  <si>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</si>
  <si>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</si>
  <si>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</si>
  <si>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</si>
  <si>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</si>
  <si>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</si>
  <si>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</si>
  <si>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</si>
  <si>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17/12/20 - VENCIMENTO 24/12/20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</si>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</sst>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65556</v>
      </c>
      <c r="C7" s="10">
        <f>C8+C11</f>
        <v>83932</v>
      </c>
      <c r="D7" s="10">
        <f aca="true" t="shared" si="0" ref="D7:K7">D8+D11</f>
        <v>236152</v>
      </c>
      <c r="E7" s="10">
        <f t="shared" si="0"/>
        <v>211150</v>
      </c>
      <c r="F7" s="10">
        <f t="shared" si="0"/>
        <v>220091</v>
      </c>
      <c r="G7" s="10">
        <f t="shared" si="0"/>
        <v>106774</v>
      </c>
      <c r="H7" s="10">
        <f t="shared" si="0"/>
        <v>56928</v>
      </c>
      <c r="I7" s="10">
        <f t="shared" si="0"/>
        <v>98123</v>
      </c>
      <c r="J7" s="10">
        <f t="shared" si="0"/>
        <v>79782</v>
      </c>
      <c r="K7" s="10">
        <f t="shared" si="0"/>
        <v>170393</v>
      </c>
      <c r="L7" s="10">
        <f>SUM(B7:K7)</f>
        <v>1328881</v>
      </c>
      <c r="M7" s="11"/>
    </row>
    <row r="8" spans="1:13" ht="17.25" customHeight="1">
      <c r="A8" s="12" t="s">
        <v>18</v>
      </c>
      <c r="B8" s="13">
        <f>B9+B10</f>
        <v>5480</v>
      </c>
      <c r="C8" s="13">
        <f aca="true" t="shared" si="1" ref="C8:K8">C9+C10</f>
        <v>6307</v>
      </c>
      <c r="D8" s="13">
        <f t="shared" si="1"/>
        <v>18366</v>
      </c>
      <c r="E8" s="13">
        <f t="shared" si="1"/>
        <v>15541</v>
      </c>
      <c r="F8" s="13">
        <f t="shared" si="1"/>
        <v>14672</v>
      </c>
      <c r="G8" s="13">
        <f t="shared" si="1"/>
        <v>8543</v>
      </c>
      <c r="H8" s="13">
        <f t="shared" si="1"/>
        <v>4009</v>
      </c>
      <c r="I8" s="13">
        <f t="shared" si="1"/>
        <v>5399</v>
      </c>
      <c r="J8" s="13">
        <f t="shared" si="1"/>
        <v>4891</v>
      </c>
      <c r="K8" s="13">
        <f t="shared" si="1"/>
        <v>11353</v>
      </c>
      <c r="L8" s="13">
        <f>SUM(B8:K8)</f>
        <v>94561</v>
      </c>
      <c r="M8"/>
    </row>
    <row r="9" spans="1:13" ht="17.25" customHeight="1">
      <c r="A9" s="14" t="s">
        <v>19</v>
      </c>
      <c r="B9" s="15">
        <v>5479</v>
      </c>
      <c r="C9" s="15">
        <v>6307</v>
      </c>
      <c r="D9" s="15">
        <v>18366</v>
      </c>
      <c r="E9" s="15">
        <v>15541</v>
      </c>
      <c r="F9" s="15">
        <v>14672</v>
      </c>
      <c r="G9" s="15">
        <v>8543</v>
      </c>
      <c r="H9" s="15">
        <v>4009</v>
      </c>
      <c r="I9" s="15">
        <v>5399</v>
      </c>
      <c r="J9" s="15">
        <v>4891</v>
      </c>
      <c r="K9" s="15">
        <v>11353</v>
      </c>
      <c r="L9" s="13">
        <f>SUM(B9:K9)</f>
        <v>94560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60076</v>
      </c>
      <c r="C11" s="15">
        <v>77625</v>
      </c>
      <c r="D11" s="15">
        <v>217786</v>
      </c>
      <c r="E11" s="15">
        <v>195609</v>
      </c>
      <c r="F11" s="15">
        <v>205419</v>
      </c>
      <c r="G11" s="15">
        <v>98231</v>
      </c>
      <c r="H11" s="15">
        <v>52919</v>
      </c>
      <c r="I11" s="15">
        <v>92724</v>
      </c>
      <c r="J11" s="15">
        <v>74891</v>
      </c>
      <c r="K11" s="15">
        <v>159040</v>
      </c>
      <c r="L11" s="13">
        <f>SUM(B11:K11)</f>
        <v>1234320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1.193745574031166</v>
      </c>
      <c r="C15" s="22">
        <v>1.388969284466047</v>
      </c>
      <c r="D15" s="22">
        <v>1.372598336032701</v>
      </c>
      <c r="E15" s="22">
        <v>1.215197369415533</v>
      </c>
      <c r="F15" s="22">
        <v>1.407969394521926</v>
      </c>
      <c r="G15" s="22">
        <v>1.453240651571183</v>
      </c>
      <c r="H15" s="22">
        <v>1.413921982276495</v>
      </c>
      <c r="I15" s="22">
        <v>1.355590608843835</v>
      </c>
      <c r="J15" s="22">
        <v>1.724553138607703</v>
      </c>
      <c r="K15" s="22">
        <v>1.226020391293864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456672.14</v>
      </c>
      <c r="C17" s="25">
        <f aca="true" t="shared" si="2" ref="C17:K17">C18+C19+C20+C21+C22+C23+C24</f>
        <v>363235.69</v>
      </c>
      <c r="D17" s="25">
        <f t="shared" si="2"/>
        <v>1209780.76</v>
      </c>
      <c r="E17" s="25">
        <f t="shared" si="2"/>
        <v>957134.9500000001</v>
      </c>
      <c r="F17" s="25">
        <f t="shared" si="2"/>
        <v>1037550.91</v>
      </c>
      <c r="G17" s="25">
        <f t="shared" si="2"/>
        <v>571584.27</v>
      </c>
      <c r="H17" s="25">
        <f t="shared" si="2"/>
        <v>329768.91</v>
      </c>
      <c r="I17" s="25">
        <f t="shared" si="2"/>
        <v>442145.68</v>
      </c>
      <c r="J17" s="25">
        <f t="shared" si="2"/>
        <v>497828.24</v>
      </c>
      <c r="K17" s="25">
        <f t="shared" si="2"/>
        <v>616864.35</v>
      </c>
      <c r="L17" s="25">
        <f>L18+L19+L20+L21+L22+L23+L24</f>
        <v>6482565.899999999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380755.8</v>
      </c>
      <c r="C18" s="33">
        <f t="shared" si="3"/>
        <v>256941.03</v>
      </c>
      <c r="D18" s="33">
        <f t="shared" si="3"/>
        <v>860962.96</v>
      </c>
      <c r="E18" s="33">
        <f t="shared" si="3"/>
        <v>778510.05</v>
      </c>
      <c r="F18" s="33">
        <f t="shared" si="3"/>
        <v>718333.01</v>
      </c>
      <c r="G18" s="33">
        <f t="shared" si="3"/>
        <v>382944.95</v>
      </c>
      <c r="H18" s="33">
        <f t="shared" si="3"/>
        <v>224956.68</v>
      </c>
      <c r="I18" s="33">
        <f t="shared" si="3"/>
        <v>322049.5</v>
      </c>
      <c r="J18" s="33">
        <f t="shared" si="3"/>
        <v>281941.61</v>
      </c>
      <c r="K18" s="33">
        <f t="shared" si="3"/>
        <v>491634.92</v>
      </c>
      <c r="L18" s="33">
        <f aca="true" t="shared" si="4" ref="L18:L24">SUM(B18:K18)</f>
        <v>4699030.51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73769.75</v>
      </c>
      <c r="C19" s="33">
        <f t="shared" si="5"/>
        <v>99942.17</v>
      </c>
      <c r="D19" s="33">
        <f t="shared" si="5"/>
        <v>320793.37</v>
      </c>
      <c r="E19" s="33">
        <f t="shared" si="5"/>
        <v>167533.31</v>
      </c>
      <c r="F19" s="33">
        <f t="shared" si="5"/>
        <v>293057.88</v>
      </c>
      <c r="G19" s="33">
        <f t="shared" si="5"/>
        <v>173566.22</v>
      </c>
      <c r="H19" s="33">
        <f t="shared" si="5"/>
        <v>93114.51</v>
      </c>
      <c r="I19" s="33">
        <f t="shared" si="5"/>
        <v>114517.78</v>
      </c>
      <c r="J19" s="33">
        <f t="shared" si="5"/>
        <v>204281.68</v>
      </c>
      <c r="K19" s="33">
        <f t="shared" si="5"/>
        <v>111119.52</v>
      </c>
      <c r="L19" s="33">
        <f t="shared" si="4"/>
        <v>1651696.19</v>
      </c>
      <c r="M19"/>
    </row>
    <row r="20" spans="1:13" ht="17.25" customHeight="1">
      <c r="A20" s="27" t="s">
        <v>26</v>
      </c>
      <c r="B20" s="33">
        <v>922.46</v>
      </c>
      <c r="C20" s="33">
        <v>5011.26</v>
      </c>
      <c r="D20" s="33">
        <v>25341.97</v>
      </c>
      <c r="E20" s="33">
        <v>15441.2</v>
      </c>
      <c r="F20" s="33">
        <v>24818.79</v>
      </c>
      <c r="G20" s="33">
        <v>15073.1</v>
      </c>
      <c r="H20" s="33">
        <v>10356.49</v>
      </c>
      <c r="I20" s="33">
        <v>4237.17</v>
      </c>
      <c r="J20" s="33">
        <v>8922.49</v>
      </c>
      <c r="K20" s="33">
        <v>12768.68</v>
      </c>
      <c r="L20" s="33">
        <f t="shared" si="4"/>
        <v>122893.61000000002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1341.23</v>
      </c>
      <c r="L21" s="33">
        <f t="shared" si="4"/>
        <v>16094.759999999998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-7032.07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-7032.07</v>
      </c>
      <c r="M22"/>
    </row>
    <row r="23" spans="1:13" ht="17.25" customHeight="1">
      <c r="A23" s="27" t="s">
        <v>73</v>
      </c>
      <c r="B23" s="33">
        <v>-117.1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-117.1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-44103</v>
      </c>
      <c r="C27" s="33">
        <f t="shared" si="6"/>
        <v>-27750.8</v>
      </c>
      <c r="D27" s="33">
        <f t="shared" si="6"/>
        <v>-80810.4</v>
      </c>
      <c r="E27" s="33">
        <f t="shared" si="6"/>
        <v>-72940.95</v>
      </c>
      <c r="F27" s="33">
        <f t="shared" si="6"/>
        <v>-64556.8</v>
      </c>
      <c r="G27" s="33">
        <f t="shared" si="6"/>
        <v>-37589.2</v>
      </c>
      <c r="H27" s="33">
        <f t="shared" si="6"/>
        <v>-25477.559999999998</v>
      </c>
      <c r="I27" s="33">
        <f t="shared" si="6"/>
        <v>-32605.94</v>
      </c>
      <c r="J27" s="33">
        <f t="shared" si="6"/>
        <v>-21520.4</v>
      </c>
      <c r="K27" s="33">
        <f t="shared" si="6"/>
        <v>-49953.2</v>
      </c>
      <c r="L27" s="33">
        <f aca="true" t="shared" si="7" ref="L27:L33">SUM(B27:K27)</f>
        <v>-457308.25000000006</v>
      </c>
      <c r="M27"/>
    </row>
    <row r="28" spans="1:13" ht="18.75" customHeight="1">
      <c r="A28" s="27" t="s">
        <v>30</v>
      </c>
      <c r="B28" s="33">
        <f>B29+B30+B31+B32</f>
        <v>-24107.6</v>
      </c>
      <c r="C28" s="33">
        <f aca="true" t="shared" si="8" ref="C28:K28">C29+C30+C31+C32</f>
        <v>-27750.8</v>
      </c>
      <c r="D28" s="33">
        <f t="shared" si="8"/>
        <v>-80810.4</v>
      </c>
      <c r="E28" s="33">
        <f t="shared" si="8"/>
        <v>-68380.4</v>
      </c>
      <c r="F28" s="33">
        <f t="shared" si="8"/>
        <v>-64556.8</v>
      </c>
      <c r="G28" s="33">
        <f t="shared" si="8"/>
        <v>-37589.2</v>
      </c>
      <c r="H28" s="33">
        <f t="shared" si="8"/>
        <v>-17639.6</v>
      </c>
      <c r="I28" s="33">
        <f t="shared" si="8"/>
        <v>-32605.94</v>
      </c>
      <c r="J28" s="33">
        <f t="shared" si="8"/>
        <v>-21520.4</v>
      </c>
      <c r="K28" s="33">
        <f t="shared" si="8"/>
        <v>-49953.2</v>
      </c>
      <c r="L28" s="33">
        <f t="shared" si="7"/>
        <v>-424914.34</v>
      </c>
      <c r="M28"/>
    </row>
    <row r="29" spans="1:13" s="36" customFormat="1" ht="18.75" customHeight="1">
      <c r="A29" s="34" t="s">
        <v>58</v>
      </c>
      <c r="B29" s="33">
        <f>-ROUND((B9)*$E$3,2)</f>
        <v>-24107.6</v>
      </c>
      <c r="C29" s="33">
        <f aca="true" t="shared" si="9" ref="C29:K29">-ROUND((C9)*$E$3,2)</f>
        <v>-27750.8</v>
      </c>
      <c r="D29" s="33">
        <f t="shared" si="9"/>
        <v>-80810.4</v>
      </c>
      <c r="E29" s="33">
        <f t="shared" si="9"/>
        <v>-68380.4</v>
      </c>
      <c r="F29" s="33">
        <f t="shared" si="9"/>
        <v>-64556.8</v>
      </c>
      <c r="G29" s="33">
        <f t="shared" si="9"/>
        <v>-37589.2</v>
      </c>
      <c r="H29" s="33">
        <f t="shared" si="9"/>
        <v>-17639.6</v>
      </c>
      <c r="I29" s="33">
        <f t="shared" si="9"/>
        <v>-23755.6</v>
      </c>
      <c r="J29" s="33">
        <f t="shared" si="9"/>
        <v>-21520.4</v>
      </c>
      <c r="K29" s="33">
        <f t="shared" si="9"/>
        <v>-49953.2</v>
      </c>
      <c r="L29" s="33">
        <f t="shared" si="7"/>
        <v>-416064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-5.63</v>
      </c>
      <c r="J31" s="17">
        <v>0</v>
      </c>
      <c r="K31" s="17">
        <v>0</v>
      </c>
      <c r="L31" s="33">
        <f t="shared" si="7"/>
        <v>-5.63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-8844.71</v>
      </c>
      <c r="J32" s="17">
        <v>0</v>
      </c>
      <c r="K32" s="17">
        <v>0</v>
      </c>
      <c r="L32" s="33">
        <f t="shared" si="7"/>
        <v>-8844.71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412569.14</v>
      </c>
      <c r="C48" s="41">
        <f aca="true" t="shared" si="12" ref="C48:K48">IF(C17+C27+C40+C49&lt;0,0,C17+C27+C49)</f>
        <v>335484.89</v>
      </c>
      <c r="D48" s="41">
        <f t="shared" si="12"/>
        <v>1128970.36</v>
      </c>
      <c r="E48" s="41">
        <f t="shared" si="12"/>
        <v>884194.0000000001</v>
      </c>
      <c r="F48" s="41">
        <f t="shared" si="12"/>
        <v>972994.11</v>
      </c>
      <c r="G48" s="41">
        <f t="shared" si="12"/>
        <v>533995.0700000001</v>
      </c>
      <c r="H48" s="41">
        <f t="shared" si="12"/>
        <v>304291.35</v>
      </c>
      <c r="I48" s="41">
        <f t="shared" si="12"/>
        <v>409539.74</v>
      </c>
      <c r="J48" s="41">
        <f t="shared" si="12"/>
        <v>476307.83999999997</v>
      </c>
      <c r="K48" s="41">
        <f t="shared" si="12"/>
        <v>566911.15</v>
      </c>
      <c r="L48" s="42">
        <f>SUM(B48:K48)</f>
        <v>6025257.65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412569.15</v>
      </c>
      <c r="C54" s="41">
        <f aca="true" t="shared" si="14" ref="C54:J54">SUM(C55:C66)</f>
        <v>335484.89</v>
      </c>
      <c r="D54" s="41">
        <f t="shared" si="14"/>
        <v>1128970.36</v>
      </c>
      <c r="E54" s="41">
        <f t="shared" si="14"/>
        <v>884194.01</v>
      </c>
      <c r="F54" s="41">
        <f t="shared" si="14"/>
        <v>972994.11</v>
      </c>
      <c r="G54" s="41">
        <f t="shared" si="14"/>
        <v>533995.07</v>
      </c>
      <c r="H54" s="41">
        <f t="shared" si="14"/>
        <v>304291.36</v>
      </c>
      <c r="I54" s="41">
        <f>SUM(I55:I69)</f>
        <v>409539.74</v>
      </c>
      <c r="J54" s="41">
        <f t="shared" si="14"/>
        <v>476307.83999999997</v>
      </c>
      <c r="K54" s="41">
        <f>SUM(K55:K68)</f>
        <v>566911.15</v>
      </c>
      <c r="L54" s="46">
        <f>SUM(B54:K54)</f>
        <v>6025257.680000001</v>
      </c>
      <c r="M54" s="40"/>
    </row>
    <row r="55" spans="1:13" ht="18.75" customHeight="1">
      <c r="A55" s="47" t="s">
        <v>51</v>
      </c>
      <c r="B55" s="48">
        <v>412569.15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412569.15</v>
      </c>
      <c r="M55" s="40"/>
    </row>
    <row r="56" spans="1:12" ht="18.75" customHeight="1">
      <c r="A56" s="47" t="s">
        <v>61</v>
      </c>
      <c r="B56" s="17">
        <v>0</v>
      </c>
      <c r="C56" s="48">
        <v>293046.05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293046.05</v>
      </c>
    </row>
    <row r="57" spans="1:12" ht="18.75" customHeight="1">
      <c r="A57" s="47" t="s">
        <v>62</v>
      </c>
      <c r="B57" s="17">
        <v>0</v>
      </c>
      <c r="C57" s="48">
        <v>42438.84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42438.84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1128970.36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1128970.36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884194.01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884194.01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972994.11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972994.11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533995.07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533995.07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304291.36</v>
      </c>
      <c r="I62" s="17">
        <v>0</v>
      </c>
      <c r="J62" s="17">
        <v>0</v>
      </c>
      <c r="K62" s="17">
        <v>0</v>
      </c>
      <c r="L62" s="46">
        <f t="shared" si="15"/>
        <v>304291.36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476307.83999999997</v>
      </c>
      <c r="K64" s="17">
        <v>0</v>
      </c>
      <c r="L64" s="46">
        <f t="shared" si="15"/>
        <v>476307.83999999997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326427.44</v>
      </c>
      <c r="L65" s="46">
        <f t="shared" si="15"/>
        <v>326427.44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240483.71</v>
      </c>
      <c r="L66" s="46">
        <f t="shared" si="15"/>
        <v>240483.71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409539.74</v>
      </c>
      <c r="J69" s="52">
        <v>0</v>
      </c>
      <c r="K69" s="52">
        <v>0</v>
      </c>
      <c r="L69" s="51">
        <f>SUM(B69:K69)</f>
        <v>409539.74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2020-12-23T19:17:18Z</dcterms:modified>
  <cp:category/>
  <cp:version/>
  <cp:contentType/>
  <cp:contentStatus/>
</cp:coreProperties>
</file>