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<sst xmlns="http://schemas.openxmlformats.org/spreadsheetml/2006/main" count="79" uniqueCount="78">
  <si>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</si>
  <si>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</si>
  <si>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</si>
  <si>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</si>
  <si>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</si>
  <si>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</si>
  <si>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</si>
  <si>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</si>
  <si>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</si>
  <si>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</si>
  <si>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</si>
  <si>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</si>
  <si>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</si>
  <si>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</si>
  <si>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</si>
  <si>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</si>
  <si>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</si>
  <si>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</si>
  <si>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</si>
  <si>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</si>
  <si>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</si>
  <si>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</si>
  <si>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</si>
  <si>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</si>
  <si>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</si>
  <si>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</si>
  <si>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</si>
  <si>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</si>
  <si>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</si>
  <si>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</si>
  <si>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</si>
  <si>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</si>
  <si>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</si>
  <si>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</si>
  <si>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</si>
  <si>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</si>
  <si>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</si>
  <si>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</si>
  <si>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</si>
  <si>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</si>
  <si>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</si>
  <si>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</si>
  <si>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</si>
  <si>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</si>
  <si>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</si>
  <si>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</si>
  <si>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</si>
  <si>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</si>
  <si>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</si>
  <si>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</si>
  <si>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</si>
  <si>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</si>
  <si>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</si>
  <si>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</si>
  <si>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</si>
  <si>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</si>
  <si>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</si>
  <si>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</si>
  <si>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</si>
  <si>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</si>
  <si>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</si>
  <si>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</si>
  <si>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</si>
  <si>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</si>
  <si>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</si>
  <si>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</si>
  <si>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</si>
  <si>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</si>
  <si>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</si>
  <si>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</si>
  <si>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</si>
  <si>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</si>
  <si>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</si>
  <si>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</si>
  <si>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</si>
  <si>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</si>
  <si>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16/12/20 - VENCIMENTO 23/12/20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</si>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</sst>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67459</v>
      </c>
      <c r="C7" s="10">
        <f>C8+C11</f>
        <v>85217</v>
      </c>
      <c r="D7" s="10">
        <f aca="true" t="shared" si="0" ref="D7:K7">D8+D11</f>
        <v>233693</v>
      </c>
      <c r="E7" s="10">
        <f t="shared" si="0"/>
        <v>213762</v>
      </c>
      <c r="F7" s="10">
        <f t="shared" si="0"/>
        <v>223291</v>
      </c>
      <c r="G7" s="10">
        <f t="shared" si="0"/>
        <v>108295</v>
      </c>
      <c r="H7" s="10">
        <f t="shared" si="0"/>
        <v>56878</v>
      </c>
      <c r="I7" s="10">
        <f t="shared" si="0"/>
        <v>98632</v>
      </c>
      <c r="J7" s="10">
        <f t="shared" si="0"/>
        <v>78570</v>
      </c>
      <c r="K7" s="10">
        <f t="shared" si="0"/>
        <v>169439</v>
      </c>
      <c r="L7" s="10">
        <f>SUM(B7:K7)</f>
        <v>1335236</v>
      </c>
      <c r="M7" s="11"/>
    </row>
    <row r="8" spans="1:13" ht="17.25" customHeight="1">
      <c r="A8" s="12" t="s">
        <v>18</v>
      </c>
      <c r="B8" s="13">
        <f>B9+B10</f>
        <v>5635</v>
      </c>
      <c r="C8" s="13">
        <f aca="true" t="shared" si="1" ref="C8:K8">C9+C10</f>
        <v>6422</v>
      </c>
      <c r="D8" s="13">
        <f t="shared" si="1"/>
        <v>17911</v>
      </c>
      <c r="E8" s="13">
        <f t="shared" si="1"/>
        <v>15487</v>
      </c>
      <c r="F8" s="13">
        <f t="shared" si="1"/>
        <v>15019</v>
      </c>
      <c r="G8" s="13">
        <f t="shared" si="1"/>
        <v>8409</v>
      </c>
      <c r="H8" s="13">
        <f t="shared" si="1"/>
        <v>3876</v>
      </c>
      <c r="I8" s="13">
        <f t="shared" si="1"/>
        <v>5176</v>
      </c>
      <c r="J8" s="13">
        <f t="shared" si="1"/>
        <v>4682</v>
      </c>
      <c r="K8" s="13">
        <f t="shared" si="1"/>
        <v>11058</v>
      </c>
      <c r="L8" s="13">
        <f>SUM(B8:K8)</f>
        <v>93675</v>
      </c>
      <c r="M8"/>
    </row>
    <row r="9" spans="1:13" ht="17.25" customHeight="1">
      <c r="A9" s="14" t="s">
        <v>19</v>
      </c>
      <c r="B9" s="15">
        <v>5634</v>
      </c>
      <c r="C9" s="15">
        <v>6422</v>
      </c>
      <c r="D9" s="15">
        <v>17911</v>
      </c>
      <c r="E9" s="15">
        <v>15487</v>
      </c>
      <c r="F9" s="15">
        <v>15019</v>
      </c>
      <c r="G9" s="15">
        <v>8409</v>
      </c>
      <c r="H9" s="15">
        <v>3876</v>
      </c>
      <c r="I9" s="15">
        <v>5176</v>
      </c>
      <c r="J9" s="15">
        <v>4682</v>
      </c>
      <c r="K9" s="15">
        <v>11058</v>
      </c>
      <c r="L9" s="13">
        <f>SUM(B9:K9)</f>
        <v>93674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61824</v>
      </c>
      <c r="C11" s="15">
        <v>78795</v>
      </c>
      <c r="D11" s="15">
        <v>215782</v>
      </c>
      <c r="E11" s="15">
        <v>198275</v>
      </c>
      <c r="F11" s="15">
        <v>208272</v>
      </c>
      <c r="G11" s="15">
        <v>99886</v>
      </c>
      <c r="H11" s="15">
        <v>53002</v>
      </c>
      <c r="I11" s="15">
        <v>93456</v>
      </c>
      <c r="J11" s="15">
        <v>73888</v>
      </c>
      <c r="K11" s="15">
        <v>158381</v>
      </c>
      <c r="L11" s="13">
        <f>SUM(B11:K11)</f>
        <v>1241561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1.165144642251855</v>
      </c>
      <c r="C15" s="22">
        <v>1.371328250313434</v>
      </c>
      <c r="D15" s="22">
        <v>1.38716654161469</v>
      </c>
      <c r="E15" s="22">
        <v>1.202821013771116</v>
      </c>
      <c r="F15" s="22">
        <v>1.3909147100587</v>
      </c>
      <c r="G15" s="22">
        <v>1.435904269992221</v>
      </c>
      <c r="H15" s="22">
        <v>1.415343722861473</v>
      </c>
      <c r="I15" s="22">
        <v>1.349214069798477</v>
      </c>
      <c r="J15" s="22">
        <v>1.747402148599258</v>
      </c>
      <c r="K15" s="22">
        <v>1.231147650688638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459113.39999999997</v>
      </c>
      <c r="C17" s="25">
        <f aca="true" t="shared" si="2" ref="C17:K17">C18+C19+C20+C21+C22+C23+C24</f>
        <v>363934.49999999994</v>
      </c>
      <c r="D17" s="25">
        <f t="shared" si="2"/>
        <v>1209659.48</v>
      </c>
      <c r="E17" s="25">
        <f t="shared" si="2"/>
        <v>959368.72</v>
      </c>
      <c r="F17" s="25">
        <f t="shared" si="2"/>
        <v>1040001.77</v>
      </c>
      <c r="G17" s="25">
        <f t="shared" si="2"/>
        <v>572998.56</v>
      </c>
      <c r="H17" s="25">
        <f t="shared" si="2"/>
        <v>329789.5</v>
      </c>
      <c r="I17" s="25">
        <f t="shared" si="2"/>
        <v>442074.25</v>
      </c>
      <c r="J17" s="25">
        <f t="shared" si="2"/>
        <v>496215.65</v>
      </c>
      <c r="K17" s="25">
        <f t="shared" si="2"/>
        <v>615792.5599999999</v>
      </c>
      <c r="L17" s="25">
        <f>L18+L19+L20+L21+L22+L23+L24</f>
        <v>6488948.39</v>
      </c>
      <c r="M17"/>
    </row>
    <row r="18" spans="1:13" ht="17.25" customHeight="1">
      <c r="A18" s="26" t="s">
        <v>24</v>
      </c>
      <c r="B18" s="33">
        <f aca="true" t="shared" si="3" ref="B18:K18">ROUND(B13*B7,2)</f>
        <v>391808.62</v>
      </c>
      <c r="C18" s="33">
        <f t="shared" si="3"/>
        <v>260874.8</v>
      </c>
      <c r="D18" s="33">
        <f t="shared" si="3"/>
        <v>851997.94</v>
      </c>
      <c r="E18" s="33">
        <f t="shared" si="3"/>
        <v>788140.49</v>
      </c>
      <c r="F18" s="33">
        <f t="shared" si="3"/>
        <v>728777.17</v>
      </c>
      <c r="G18" s="33">
        <f t="shared" si="3"/>
        <v>388400.02</v>
      </c>
      <c r="H18" s="33">
        <f t="shared" si="3"/>
        <v>224759.1</v>
      </c>
      <c r="I18" s="33">
        <f t="shared" si="3"/>
        <v>323720.09</v>
      </c>
      <c r="J18" s="33">
        <f t="shared" si="3"/>
        <v>277658.52</v>
      </c>
      <c r="K18" s="33">
        <f t="shared" si="3"/>
        <v>488882.35</v>
      </c>
      <c r="L18" s="33">
        <f aca="true" t="shared" si="4" ref="L18:L24">SUM(B18:K18)</f>
        <v>4725019.1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64705.09</v>
      </c>
      <c r="C19" s="33">
        <f t="shared" si="5"/>
        <v>96870.18</v>
      </c>
      <c r="D19" s="33">
        <f t="shared" si="5"/>
        <v>329865.1</v>
      </c>
      <c r="E19" s="33">
        <f t="shared" si="5"/>
        <v>159851.45</v>
      </c>
      <c r="F19" s="33">
        <f t="shared" si="5"/>
        <v>284889.72</v>
      </c>
      <c r="G19" s="33">
        <f t="shared" si="5"/>
        <v>169305.23</v>
      </c>
      <c r="H19" s="33">
        <f t="shared" si="5"/>
        <v>93352.28</v>
      </c>
      <c r="I19" s="33">
        <f t="shared" si="5"/>
        <v>113047.61</v>
      </c>
      <c r="J19" s="33">
        <f t="shared" si="5"/>
        <v>207522.57</v>
      </c>
      <c r="K19" s="33">
        <f t="shared" si="5"/>
        <v>113004.01</v>
      </c>
      <c r="L19" s="33">
        <f t="shared" si="4"/>
        <v>1632413.2400000002</v>
      </c>
      <c r="M19"/>
    </row>
    <row r="20" spans="1:13" ht="17.25" customHeight="1">
      <c r="A20" s="27" t="s">
        <v>26</v>
      </c>
      <c r="B20" s="33">
        <v>1375.56</v>
      </c>
      <c r="C20" s="33">
        <v>4848.29</v>
      </c>
      <c r="D20" s="33">
        <v>25113.98</v>
      </c>
      <c r="E20" s="33">
        <v>15726.39</v>
      </c>
      <c r="F20" s="33">
        <v>24993.65</v>
      </c>
      <c r="G20" s="33">
        <v>15293.31</v>
      </c>
      <c r="H20" s="33">
        <v>10336.89</v>
      </c>
      <c r="I20" s="33">
        <v>4074.19</v>
      </c>
      <c r="J20" s="33">
        <v>8352.1</v>
      </c>
      <c r="K20" s="33">
        <v>12564.97</v>
      </c>
      <c r="L20" s="33">
        <f t="shared" si="4"/>
        <v>122679.33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-117.1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-108.87</v>
      </c>
      <c r="J23" s="33">
        <v>0</v>
      </c>
      <c r="K23" s="33">
        <v>0</v>
      </c>
      <c r="L23" s="33">
        <f t="shared" si="4"/>
        <v>-225.97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-44785</v>
      </c>
      <c r="C27" s="33">
        <f t="shared" si="6"/>
        <v>-28256.8</v>
      </c>
      <c r="D27" s="33">
        <f t="shared" si="6"/>
        <v>-78808.4</v>
      </c>
      <c r="E27" s="33">
        <f t="shared" si="6"/>
        <v>-72703.35</v>
      </c>
      <c r="F27" s="33">
        <f t="shared" si="6"/>
        <v>-66083.6</v>
      </c>
      <c r="G27" s="33">
        <f t="shared" si="6"/>
        <v>-36999.6</v>
      </c>
      <c r="H27" s="33">
        <f t="shared" si="6"/>
        <v>-24892.36</v>
      </c>
      <c r="I27" s="33">
        <f t="shared" si="6"/>
        <v>-33309.56</v>
      </c>
      <c r="J27" s="33">
        <f t="shared" si="6"/>
        <v>-20600.8</v>
      </c>
      <c r="K27" s="33">
        <f t="shared" si="6"/>
        <v>-48655.2</v>
      </c>
      <c r="L27" s="33">
        <f aca="true" t="shared" si="7" ref="L27:L33">SUM(B27:K27)</f>
        <v>-455094.67</v>
      </c>
      <c r="M27"/>
    </row>
    <row r="28" spans="1:13" ht="18.75" customHeight="1">
      <c r="A28" s="27" t="s">
        <v>30</v>
      </c>
      <c r="B28" s="33">
        <f>B29+B30+B31+B32</f>
        <v>-24789.6</v>
      </c>
      <c r="C28" s="33">
        <f aca="true" t="shared" si="8" ref="C28:K28">C29+C30+C31+C32</f>
        <v>-28256.8</v>
      </c>
      <c r="D28" s="33">
        <f t="shared" si="8"/>
        <v>-78808.4</v>
      </c>
      <c r="E28" s="33">
        <f t="shared" si="8"/>
        <v>-68142.8</v>
      </c>
      <c r="F28" s="33">
        <f t="shared" si="8"/>
        <v>-66083.6</v>
      </c>
      <c r="G28" s="33">
        <f t="shared" si="8"/>
        <v>-36999.6</v>
      </c>
      <c r="H28" s="33">
        <f t="shared" si="8"/>
        <v>-17054.4</v>
      </c>
      <c r="I28" s="33">
        <f t="shared" si="8"/>
        <v>-33309.56</v>
      </c>
      <c r="J28" s="33">
        <f t="shared" si="8"/>
        <v>-20600.8</v>
      </c>
      <c r="K28" s="33">
        <f t="shared" si="8"/>
        <v>-48655.2</v>
      </c>
      <c r="L28" s="33">
        <f t="shared" si="7"/>
        <v>-422700.75999999995</v>
      </c>
      <c r="M28"/>
    </row>
    <row r="29" spans="1:13" s="36" customFormat="1" ht="18.75" customHeight="1">
      <c r="A29" s="34" t="s">
        <v>58</v>
      </c>
      <c r="B29" s="33">
        <f>-ROUND((B9)*$E$3,2)</f>
        <v>-24789.6</v>
      </c>
      <c r="C29" s="33">
        <f aca="true" t="shared" si="9" ref="C29:K29">-ROUND((C9)*$E$3,2)</f>
        <v>-28256.8</v>
      </c>
      <c r="D29" s="33">
        <f t="shared" si="9"/>
        <v>-78808.4</v>
      </c>
      <c r="E29" s="33">
        <f t="shared" si="9"/>
        <v>-68142.8</v>
      </c>
      <c r="F29" s="33">
        <f t="shared" si="9"/>
        <v>-66083.6</v>
      </c>
      <c r="G29" s="33">
        <f t="shared" si="9"/>
        <v>-36999.6</v>
      </c>
      <c r="H29" s="33">
        <f t="shared" si="9"/>
        <v>-17054.4</v>
      </c>
      <c r="I29" s="33">
        <f t="shared" si="9"/>
        <v>-22774.4</v>
      </c>
      <c r="J29" s="33">
        <f t="shared" si="9"/>
        <v>-20600.8</v>
      </c>
      <c r="K29" s="33">
        <f t="shared" si="9"/>
        <v>-48655.2</v>
      </c>
      <c r="L29" s="33">
        <f t="shared" si="7"/>
        <v>-412165.6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-10535.16</v>
      </c>
      <c r="J32" s="17">
        <v>0</v>
      </c>
      <c r="K32" s="17">
        <v>0</v>
      </c>
      <c r="L32" s="33">
        <f t="shared" si="7"/>
        <v>-10535.16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414328.39999999997</v>
      </c>
      <c r="C48" s="41">
        <f aca="true" t="shared" si="12" ref="C48:K48">IF(C17+C27+C40+C49&lt;0,0,C17+C27+C49)</f>
        <v>335677.69999999995</v>
      </c>
      <c r="D48" s="41">
        <f t="shared" si="12"/>
        <v>1130851.08</v>
      </c>
      <c r="E48" s="41">
        <f t="shared" si="12"/>
        <v>886665.37</v>
      </c>
      <c r="F48" s="41">
        <f t="shared" si="12"/>
        <v>973918.17</v>
      </c>
      <c r="G48" s="41">
        <f t="shared" si="12"/>
        <v>535998.9600000001</v>
      </c>
      <c r="H48" s="41">
        <f t="shared" si="12"/>
        <v>304897.14</v>
      </c>
      <c r="I48" s="41">
        <f t="shared" si="12"/>
        <v>408764.69</v>
      </c>
      <c r="J48" s="41">
        <f t="shared" si="12"/>
        <v>475614.85000000003</v>
      </c>
      <c r="K48" s="41">
        <f t="shared" si="12"/>
        <v>567137.36</v>
      </c>
      <c r="L48" s="42">
        <f>SUM(B48:K48)</f>
        <v>6033853.72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414328.4</v>
      </c>
      <c r="C54" s="41">
        <f aca="true" t="shared" si="14" ref="C54:J54">SUM(C55:C66)</f>
        <v>335677.70999999996</v>
      </c>
      <c r="D54" s="41">
        <f t="shared" si="14"/>
        <v>1130851.08</v>
      </c>
      <c r="E54" s="41">
        <f t="shared" si="14"/>
        <v>886665.37</v>
      </c>
      <c r="F54" s="41">
        <f t="shared" si="14"/>
        <v>973918.16</v>
      </c>
      <c r="G54" s="41">
        <f t="shared" si="14"/>
        <v>535998.95</v>
      </c>
      <c r="H54" s="41">
        <f t="shared" si="14"/>
        <v>304897.15</v>
      </c>
      <c r="I54" s="41">
        <f>SUM(I55:I69)</f>
        <v>408764.69</v>
      </c>
      <c r="J54" s="41">
        <f t="shared" si="14"/>
        <v>475614.85000000003</v>
      </c>
      <c r="K54" s="41">
        <f>SUM(K55:K68)</f>
        <v>567137.36</v>
      </c>
      <c r="L54" s="46">
        <f>SUM(B54:K54)</f>
        <v>6033853.720000001</v>
      </c>
      <c r="M54" s="40"/>
    </row>
    <row r="55" spans="1:13" ht="18.75" customHeight="1">
      <c r="A55" s="47" t="s">
        <v>51</v>
      </c>
      <c r="B55" s="48">
        <v>414328.4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414328.4</v>
      </c>
      <c r="M55" s="40"/>
    </row>
    <row r="56" spans="1:12" ht="18.75" customHeight="1">
      <c r="A56" s="47" t="s">
        <v>61</v>
      </c>
      <c r="B56" s="17">
        <v>0</v>
      </c>
      <c r="C56" s="48">
        <v>293248.05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293248.05</v>
      </c>
    </row>
    <row r="57" spans="1:12" ht="18.75" customHeight="1">
      <c r="A57" s="47" t="s">
        <v>62</v>
      </c>
      <c r="B57" s="17">
        <v>0</v>
      </c>
      <c r="C57" s="48">
        <v>42429.66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42429.66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1130851.08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1130851.08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886665.37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886665.37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973918.16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973918.16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535998.95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535998.95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304897.15</v>
      </c>
      <c r="I62" s="17">
        <v>0</v>
      </c>
      <c r="J62" s="17">
        <v>0</v>
      </c>
      <c r="K62" s="17">
        <v>0</v>
      </c>
      <c r="L62" s="46">
        <f t="shared" si="15"/>
        <v>304897.15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475614.85000000003</v>
      </c>
      <c r="K64" s="17">
        <v>0</v>
      </c>
      <c r="L64" s="46">
        <f t="shared" si="15"/>
        <v>475614.85000000003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315328.37</v>
      </c>
      <c r="L65" s="46">
        <f t="shared" si="15"/>
        <v>315328.37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251808.99</v>
      </c>
      <c r="L66" s="46">
        <f t="shared" si="15"/>
        <v>251808.99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408764.69</v>
      </c>
      <c r="J69" s="52">
        <v>0</v>
      </c>
      <c r="K69" s="52">
        <v>0</v>
      </c>
      <c r="L69" s="51">
        <f>SUM(B69:K69)</f>
        <v>408764.69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2020-12-22T19:26:24Z</dcterms:modified>
  <cp:category/>
  <cp:version/>
  <cp:contentType/>
  <cp:contentStatus/>
</cp:coreProperties>
</file>