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<sst xmlns="http://schemas.openxmlformats.org/spreadsheetml/2006/main" count="79" uniqueCount="78">
  <si>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</si>
  <si>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</si>
  <si>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</si>
  <si>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</si>
  <si>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</si>
  <si>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</si>
  <si>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</si>
  <si>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</si>
  <si>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</si>
  <si>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</si>
  <si>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</si>
  <si>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</si>
  <si>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</si>
  <si>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</si>
  <si>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</si>
  <si>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</si>
  <si>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</si>
  <si>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</si>
  <si>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</si>
  <si>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</si>
  <si>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</si>
  <si>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</si>
  <si>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</si>
  <si>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</si>
  <si>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</si>
  <si>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</si>
  <si>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</si>
  <si>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</si>
  <si>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</si>
  <si>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</si>
  <si>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</si>
  <si>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</si>
  <si>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</si>
  <si>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</si>
  <si>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</si>
  <si>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</si>
  <si>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</si>
  <si>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</si>
  <si>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</si>
  <si>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</si>
  <si>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</si>
  <si>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</si>
  <si>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</si>
  <si>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</si>
  <si>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</si>
  <si>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</si>
  <si>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</si>
  <si>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</si>
  <si>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</si>
  <si>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</si>
  <si>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</si>
  <si>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</si>
  <si>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</si>
  <si>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</si>
  <si>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</si>
  <si>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</si>
  <si>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</si>
  <si>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</si>
  <si>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</si>
  <si>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</si>
  <si>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</si>
  <si>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</si>
  <si>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</si>
  <si>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</si>
  <si>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</si>
  <si>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</si>
  <si>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</si>
  <si>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</si>
  <si>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</si>
  <si>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</si>
  <si>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</si>
  <si>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</si>
  <si>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</si>
  <si>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</si>
  <si>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</si>
  <si>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</si>
  <si>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15/12/20 - VENCIMENTO 22/12/20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</si>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</sst>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67590</v>
      </c>
      <c r="C7" s="10">
        <f>C8+C11</f>
        <v>84089</v>
      </c>
      <c r="D7" s="10">
        <f aca="true" t="shared" si="0" ref="D7:K7">D8+D11</f>
        <v>235360</v>
      </c>
      <c r="E7" s="10">
        <f t="shared" si="0"/>
        <v>210957</v>
      </c>
      <c r="F7" s="10">
        <f t="shared" si="0"/>
        <v>221659</v>
      </c>
      <c r="G7" s="10">
        <f t="shared" si="0"/>
        <v>108357</v>
      </c>
      <c r="H7" s="10">
        <f t="shared" si="0"/>
        <v>55840</v>
      </c>
      <c r="I7" s="10">
        <f t="shared" si="0"/>
        <v>97315</v>
      </c>
      <c r="J7" s="10">
        <f t="shared" si="0"/>
        <v>77812</v>
      </c>
      <c r="K7" s="10">
        <f t="shared" si="0"/>
        <v>167453</v>
      </c>
      <c r="L7" s="10">
        <f>SUM(B7:K7)</f>
        <v>1326432</v>
      </c>
      <c r="M7" s="11"/>
    </row>
    <row r="8" spans="1:13" ht="17.25" customHeight="1">
      <c r="A8" s="12" t="s">
        <v>18</v>
      </c>
      <c r="B8" s="13">
        <f>B9+B10</f>
        <v>5599</v>
      </c>
      <c r="C8" s="13">
        <f aca="true" t="shared" si="1" ref="C8:K8">C9+C10</f>
        <v>6550</v>
      </c>
      <c r="D8" s="13">
        <f t="shared" si="1"/>
        <v>18095</v>
      </c>
      <c r="E8" s="13">
        <f t="shared" si="1"/>
        <v>15667</v>
      </c>
      <c r="F8" s="13">
        <f t="shared" si="1"/>
        <v>15077</v>
      </c>
      <c r="G8" s="13">
        <f t="shared" si="1"/>
        <v>8623</v>
      </c>
      <c r="H8" s="13">
        <f t="shared" si="1"/>
        <v>3804</v>
      </c>
      <c r="I8" s="13">
        <f t="shared" si="1"/>
        <v>5133</v>
      </c>
      <c r="J8" s="13">
        <f t="shared" si="1"/>
        <v>4659</v>
      </c>
      <c r="K8" s="13">
        <f t="shared" si="1"/>
        <v>10925</v>
      </c>
      <c r="L8" s="13">
        <f>SUM(B8:K8)</f>
        <v>94132</v>
      </c>
      <c r="M8"/>
    </row>
    <row r="9" spans="1:13" ht="17.25" customHeight="1">
      <c r="A9" s="14" t="s">
        <v>19</v>
      </c>
      <c r="B9" s="15">
        <v>5597</v>
      </c>
      <c r="C9" s="15">
        <v>6550</v>
      </c>
      <c r="D9" s="15">
        <v>18095</v>
      </c>
      <c r="E9" s="15">
        <v>15667</v>
      </c>
      <c r="F9" s="15">
        <v>15077</v>
      </c>
      <c r="G9" s="15">
        <v>8623</v>
      </c>
      <c r="H9" s="15">
        <v>3804</v>
      </c>
      <c r="I9" s="15">
        <v>5133</v>
      </c>
      <c r="J9" s="15">
        <v>4659</v>
      </c>
      <c r="K9" s="15">
        <v>10925</v>
      </c>
      <c r="L9" s="13">
        <f>SUM(B9:K9)</f>
        <v>94130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61991</v>
      </c>
      <c r="C11" s="15">
        <v>77539</v>
      </c>
      <c r="D11" s="15">
        <v>217265</v>
      </c>
      <c r="E11" s="15">
        <v>195290</v>
      </c>
      <c r="F11" s="15">
        <v>206582</v>
      </c>
      <c r="G11" s="15">
        <v>99734</v>
      </c>
      <c r="H11" s="15">
        <v>52036</v>
      </c>
      <c r="I11" s="15">
        <v>92182</v>
      </c>
      <c r="J11" s="15">
        <v>73153</v>
      </c>
      <c r="K11" s="15">
        <v>156528</v>
      </c>
      <c r="L11" s="13">
        <f>SUM(B11:K11)</f>
        <v>1232300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1.168298088657471</v>
      </c>
      <c r="C15" s="22">
        <v>1.39523090998322</v>
      </c>
      <c r="D15" s="22">
        <v>1.376198049126392</v>
      </c>
      <c r="E15" s="22">
        <v>1.213164911989713</v>
      </c>
      <c r="F15" s="22">
        <v>1.399358849615285</v>
      </c>
      <c r="G15" s="22">
        <v>1.446293686172493</v>
      </c>
      <c r="H15" s="22">
        <v>1.438240025244053</v>
      </c>
      <c r="I15" s="22">
        <v>1.364768202012047</v>
      </c>
      <c r="J15" s="22">
        <v>1.762333361947353</v>
      </c>
      <c r="K15" s="22">
        <v>1.242789184221685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461299.79</v>
      </c>
      <c r="C17" s="25">
        <f aca="true" t="shared" si="2" ref="C17:K17">C18+C19+C20+C21+C22+C23+C24</f>
        <v>365148.47000000003</v>
      </c>
      <c r="D17" s="25">
        <f t="shared" si="2"/>
        <v>1209093.5</v>
      </c>
      <c r="E17" s="25">
        <f t="shared" si="2"/>
        <v>954281.96</v>
      </c>
      <c r="F17" s="25">
        <f t="shared" si="2"/>
        <v>1038341.38</v>
      </c>
      <c r="G17" s="25">
        <f t="shared" si="2"/>
        <v>577770.2</v>
      </c>
      <c r="H17" s="25">
        <f t="shared" si="2"/>
        <v>329113.72</v>
      </c>
      <c r="I17" s="25">
        <f t="shared" si="2"/>
        <v>441400.54</v>
      </c>
      <c r="J17" s="25">
        <f t="shared" si="2"/>
        <v>495803.66000000003</v>
      </c>
      <c r="K17" s="25">
        <f t="shared" si="2"/>
        <v>614321.7</v>
      </c>
      <c r="L17" s="25">
        <f>L18+L19+L20+L21+L22+L23+L24</f>
        <v>6486574.92</v>
      </c>
      <c r="M17"/>
    </row>
    <row r="18" spans="1:13" ht="17.25" customHeight="1">
      <c r="A18" s="26" t="s">
        <v>24</v>
      </c>
      <c r="B18" s="33">
        <f aca="true" t="shared" si="3" ref="B18:K18">ROUND(B13*B7,2)</f>
        <v>392569.48</v>
      </c>
      <c r="C18" s="33">
        <f t="shared" si="3"/>
        <v>257421.66</v>
      </c>
      <c r="D18" s="33">
        <f t="shared" si="3"/>
        <v>858075.49</v>
      </c>
      <c r="E18" s="33">
        <f t="shared" si="3"/>
        <v>777798.46</v>
      </c>
      <c r="F18" s="33">
        <f t="shared" si="3"/>
        <v>723450.64</v>
      </c>
      <c r="G18" s="33">
        <f t="shared" si="3"/>
        <v>388622.38</v>
      </c>
      <c r="H18" s="33">
        <f t="shared" si="3"/>
        <v>220657.34</v>
      </c>
      <c r="I18" s="33">
        <f t="shared" si="3"/>
        <v>319397.56</v>
      </c>
      <c r="J18" s="33">
        <f t="shared" si="3"/>
        <v>274979.83</v>
      </c>
      <c r="K18" s="33">
        <f t="shared" si="3"/>
        <v>483152.14</v>
      </c>
      <c r="L18" s="33">
        <f aca="true" t="shared" si="4" ref="L18:L24">SUM(B18:K18)</f>
        <v>4696124.9799999995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66068.69</v>
      </c>
      <c r="C19" s="33">
        <f t="shared" si="5"/>
        <v>101741</v>
      </c>
      <c r="D19" s="33">
        <f t="shared" si="5"/>
        <v>322806.33</v>
      </c>
      <c r="E19" s="33">
        <f t="shared" si="5"/>
        <v>165799.34</v>
      </c>
      <c r="F19" s="33">
        <f t="shared" si="5"/>
        <v>288916.42</v>
      </c>
      <c r="G19" s="33">
        <f t="shared" si="5"/>
        <v>173439.71</v>
      </c>
      <c r="H19" s="33">
        <f t="shared" si="5"/>
        <v>96700.88</v>
      </c>
      <c r="I19" s="33">
        <f t="shared" si="5"/>
        <v>116506.07</v>
      </c>
      <c r="J19" s="33">
        <f t="shared" si="5"/>
        <v>209626.3</v>
      </c>
      <c r="K19" s="33">
        <f t="shared" si="5"/>
        <v>117304.11</v>
      </c>
      <c r="L19" s="33">
        <f t="shared" si="4"/>
        <v>1658908.8500000003</v>
      </c>
      <c r="M19"/>
    </row>
    <row r="20" spans="1:13" ht="17.25" customHeight="1">
      <c r="A20" s="27" t="s">
        <v>26</v>
      </c>
      <c r="B20" s="33">
        <v>1437.49</v>
      </c>
      <c r="C20" s="33">
        <v>4644.58</v>
      </c>
      <c r="D20" s="33">
        <v>25529.22</v>
      </c>
      <c r="E20" s="33">
        <v>15033.77</v>
      </c>
      <c r="F20" s="33">
        <v>24633.09</v>
      </c>
      <c r="G20" s="33">
        <v>15708.11</v>
      </c>
      <c r="H20" s="33">
        <v>10414.27</v>
      </c>
      <c r="I20" s="33">
        <v>4155.68</v>
      </c>
      <c r="J20" s="33">
        <v>8515.07</v>
      </c>
      <c r="K20" s="33">
        <v>12524.22</v>
      </c>
      <c r="L20" s="33">
        <f t="shared" si="4"/>
        <v>122595.5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1341.23</v>
      </c>
      <c r="L21" s="33">
        <f t="shared" si="4"/>
        <v>16094.759999999998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-7032.07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-7032.07</v>
      </c>
      <c r="M22"/>
    </row>
    <row r="23" spans="1:13" ht="17.25" customHeight="1">
      <c r="A23" s="27" t="s">
        <v>73</v>
      </c>
      <c r="B23" s="33">
        <v>-117.1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-117.1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-44622.2</v>
      </c>
      <c r="C27" s="33">
        <f t="shared" si="6"/>
        <v>-28820</v>
      </c>
      <c r="D27" s="33">
        <f t="shared" si="6"/>
        <v>-79618</v>
      </c>
      <c r="E27" s="33">
        <f t="shared" si="6"/>
        <v>-73495.35</v>
      </c>
      <c r="F27" s="33">
        <f t="shared" si="6"/>
        <v>-66338.8</v>
      </c>
      <c r="G27" s="33">
        <f t="shared" si="6"/>
        <v>-37941.2</v>
      </c>
      <c r="H27" s="33">
        <f t="shared" si="6"/>
        <v>-24575.559999999998</v>
      </c>
      <c r="I27" s="33">
        <f t="shared" si="6"/>
        <v>-44951.07</v>
      </c>
      <c r="J27" s="33">
        <f t="shared" si="6"/>
        <v>-20499.6</v>
      </c>
      <c r="K27" s="33">
        <f t="shared" si="6"/>
        <v>-48070</v>
      </c>
      <c r="L27" s="33">
        <f aca="true" t="shared" si="7" ref="L27:L33">SUM(B27:K27)</f>
        <v>-468931.78</v>
      </c>
      <c r="M27"/>
    </row>
    <row r="28" spans="1:13" ht="18.75" customHeight="1">
      <c r="A28" s="27" t="s">
        <v>30</v>
      </c>
      <c r="B28" s="33">
        <f>B29+B30+B31+B32</f>
        <v>-24626.8</v>
      </c>
      <c r="C28" s="33">
        <f aca="true" t="shared" si="8" ref="C28:K28">C29+C30+C31+C32</f>
        <v>-28820</v>
      </c>
      <c r="D28" s="33">
        <f t="shared" si="8"/>
        <v>-79618</v>
      </c>
      <c r="E28" s="33">
        <f t="shared" si="8"/>
        <v>-68934.8</v>
      </c>
      <c r="F28" s="33">
        <f t="shared" si="8"/>
        <v>-66338.8</v>
      </c>
      <c r="G28" s="33">
        <f t="shared" si="8"/>
        <v>-37941.2</v>
      </c>
      <c r="H28" s="33">
        <f t="shared" si="8"/>
        <v>-16737.6</v>
      </c>
      <c r="I28" s="33">
        <f t="shared" si="8"/>
        <v>-44951.07</v>
      </c>
      <c r="J28" s="33">
        <f t="shared" si="8"/>
        <v>-20499.6</v>
      </c>
      <c r="K28" s="33">
        <f t="shared" si="8"/>
        <v>-48070</v>
      </c>
      <c r="L28" s="33">
        <f t="shared" si="7"/>
        <v>-436537.86999999994</v>
      </c>
      <c r="M28"/>
    </row>
    <row r="29" spans="1:13" s="36" customFormat="1" ht="18.75" customHeight="1">
      <c r="A29" s="34" t="s">
        <v>58</v>
      </c>
      <c r="B29" s="33">
        <f>-ROUND((B9)*$E$3,2)</f>
        <v>-24626.8</v>
      </c>
      <c r="C29" s="33">
        <f aca="true" t="shared" si="9" ref="C29:K29">-ROUND((C9)*$E$3,2)</f>
        <v>-28820</v>
      </c>
      <c r="D29" s="33">
        <f t="shared" si="9"/>
        <v>-79618</v>
      </c>
      <c r="E29" s="33">
        <f t="shared" si="9"/>
        <v>-68934.8</v>
      </c>
      <c r="F29" s="33">
        <f t="shared" si="9"/>
        <v>-66338.8</v>
      </c>
      <c r="G29" s="33">
        <f t="shared" si="9"/>
        <v>-37941.2</v>
      </c>
      <c r="H29" s="33">
        <f t="shared" si="9"/>
        <v>-16737.6</v>
      </c>
      <c r="I29" s="33">
        <f t="shared" si="9"/>
        <v>-22585.2</v>
      </c>
      <c r="J29" s="33">
        <f t="shared" si="9"/>
        <v>-20499.6</v>
      </c>
      <c r="K29" s="33">
        <f t="shared" si="9"/>
        <v>-48070</v>
      </c>
      <c r="L29" s="33">
        <f t="shared" si="7"/>
        <v>-414171.99999999994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-22365.87</v>
      </c>
      <c r="J32" s="17">
        <v>0</v>
      </c>
      <c r="K32" s="17">
        <v>0</v>
      </c>
      <c r="L32" s="33">
        <f t="shared" si="7"/>
        <v>-22365.87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-19995.4</v>
      </c>
      <c r="C33" s="38">
        <f t="shared" si="10"/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416677.58999999997</v>
      </c>
      <c r="C48" s="41">
        <f aca="true" t="shared" si="12" ref="C48:K48">IF(C17+C27+C40+C49&lt;0,0,C17+C27+C49)</f>
        <v>336328.47000000003</v>
      </c>
      <c r="D48" s="41">
        <f t="shared" si="12"/>
        <v>1129475.5</v>
      </c>
      <c r="E48" s="41">
        <f t="shared" si="12"/>
        <v>880786.61</v>
      </c>
      <c r="F48" s="41">
        <f t="shared" si="12"/>
        <v>972002.58</v>
      </c>
      <c r="G48" s="41">
        <f t="shared" si="12"/>
        <v>539829</v>
      </c>
      <c r="H48" s="41">
        <f t="shared" si="12"/>
        <v>304538.16</v>
      </c>
      <c r="I48" s="41">
        <f t="shared" si="12"/>
        <v>396449.47</v>
      </c>
      <c r="J48" s="41">
        <f t="shared" si="12"/>
        <v>475304.06000000006</v>
      </c>
      <c r="K48" s="41">
        <f t="shared" si="12"/>
        <v>566251.7</v>
      </c>
      <c r="L48" s="42">
        <f>SUM(B48:K48)</f>
        <v>6017643.14</v>
      </c>
      <c r="M48" s="54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416677.59</v>
      </c>
      <c r="C54" s="41">
        <f aca="true" t="shared" si="14" ref="C54:J54">SUM(C55:C66)</f>
        <v>336328.46</v>
      </c>
      <c r="D54" s="41">
        <f t="shared" si="14"/>
        <v>1129475.49</v>
      </c>
      <c r="E54" s="41">
        <f t="shared" si="14"/>
        <v>880786.61</v>
      </c>
      <c r="F54" s="41">
        <f t="shared" si="14"/>
        <v>972002.58</v>
      </c>
      <c r="G54" s="41">
        <f t="shared" si="14"/>
        <v>539829.01</v>
      </c>
      <c r="H54" s="41">
        <f t="shared" si="14"/>
        <v>304538.17</v>
      </c>
      <c r="I54" s="41">
        <f>SUM(I55:I69)</f>
        <v>396449.47</v>
      </c>
      <c r="J54" s="41">
        <f t="shared" si="14"/>
        <v>475304.06000000006</v>
      </c>
      <c r="K54" s="41">
        <f>SUM(K55:K68)</f>
        <v>566251.7</v>
      </c>
      <c r="L54" s="46">
        <f>SUM(B54:K54)</f>
        <v>6017643.14</v>
      </c>
      <c r="M54" s="40"/>
    </row>
    <row r="55" spans="1:13" ht="18.75" customHeight="1">
      <c r="A55" s="47" t="s">
        <v>51</v>
      </c>
      <c r="B55" s="48">
        <v>416677.59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416677.59</v>
      </c>
      <c r="M55" s="40"/>
    </row>
    <row r="56" spans="1:12" ht="18.75" customHeight="1">
      <c r="A56" s="47" t="s">
        <v>61</v>
      </c>
      <c r="B56" s="17">
        <v>0</v>
      </c>
      <c r="C56" s="48">
        <v>293749.28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293749.28</v>
      </c>
    </row>
    <row r="57" spans="1:12" ht="18.75" customHeight="1">
      <c r="A57" s="47" t="s">
        <v>62</v>
      </c>
      <c r="B57" s="17">
        <v>0</v>
      </c>
      <c r="C57" s="48">
        <v>42579.18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42579.18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1129475.49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1129475.49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880786.61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880786.61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972002.58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972002.58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539829.01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539829.01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304538.17</v>
      </c>
      <c r="I62" s="17">
        <v>0</v>
      </c>
      <c r="J62" s="17">
        <v>0</v>
      </c>
      <c r="K62" s="17">
        <v>0</v>
      </c>
      <c r="L62" s="46">
        <f t="shared" si="15"/>
        <v>304538.17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475304.06000000006</v>
      </c>
      <c r="K64" s="17">
        <v>0</v>
      </c>
      <c r="L64" s="46">
        <f t="shared" si="15"/>
        <v>475304.06000000006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315345.57</v>
      </c>
      <c r="L65" s="46">
        <f t="shared" si="15"/>
        <v>315345.57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250906.13</v>
      </c>
      <c r="L66" s="46">
        <f t="shared" si="15"/>
        <v>250906.13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1">
        <v>396449.47</v>
      </c>
      <c r="J69" s="52">
        <v>0</v>
      </c>
      <c r="K69" s="52">
        <v>0</v>
      </c>
      <c r="L69" s="51">
        <f>SUM(B69:K69)</f>
        <v>396449.47</v>
      </c>
    </row>
    <row r="70" spans="1:12" ht="18" customHeight="1">
      <c r="A70" s="53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3"/>
      <c r="I71"/>
      <c r="K71"/>
    </row>
    <row r="72" spans="1:11" ht="14.25">
      <c r="A72" s="53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2020-12-21T17:44:25Z</dcterms:modified>
  <cp:category/>
  <cp:version/>
  <cp:contentType/>
  <cp:contentStatus/>
</cp:coreProperties>
</file>