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<sst xmlns="http://schemas.openxmlformats.org/spreadsheetml/2006/main" count="79" uniqueCount="78">
  <si>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</si>
  <si>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</si>
  <si>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</si>
  <si>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</si>
  <si>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</si>
  <si>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</si>
  <si>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</si>
  <si>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</si>
  <si>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</si>
  <si>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</si>
  <si>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</si>
  <si>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</si>
  <si>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</si>
  <si>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</si>
  <si>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</si>
  <si>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</si>
  <si>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</si>
  <si>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</si>
  <si>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</si>
  <si>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</si>
  <si>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</si>
  <si>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</si>
  <si>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</si>
  <si>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</si>
  <si>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</si>
  <si>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</si>
  <si>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</si>
  <si>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</si>
  <si>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</si>
  <si>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</si>
  <si>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</si>
  <si>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</si>
  <si>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</si>
  <si>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</si>
  <si>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</si>
  <si>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</si>
  <si>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</si>
  <si>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</si>
  <si>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</si>
  <si>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</si>
  <si>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</si>
  <si>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</si>
  <si>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</si>
  <si>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</si>
  <si>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</si>
  <si>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</si>
  <si>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</si>
  <si>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</si>
  <si>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</si>
  <si>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</si>
  <si>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</si>
  <si>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</si>
  <si>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</si>
  <si>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</si>
  <si>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</si>
  <si>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</si>
  <si>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</si>
  <si>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</si>
  <si>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</si>
  <si>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</si>
  <si>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</si>
  <si>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</si>
  <si>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</si>
  <si>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</si>
  <si>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</si>
  <si>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</si>
  <si>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</si>
  <si>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</si>
  <si>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</si>
  <si>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</si>
  <si>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</si>
  <si>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</si>
  <si>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</si>
  <si>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</si>
  <si>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</si>
  <si>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</si>
  <si>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14/12/20 - VENCIMENTO 21/12/20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</si>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</sst>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66702</v>
      </c>
      <c r="C7" s="10">
        <f>C8+C11</f>
        <v>82271</v>
      </c>
      <c r="D7" s="10">
        <f aca="true" t="shared" si="0" ref="D7:K7">D8+D11</f>
        <v>226392</v>
      </c>
      <c r="E7" s="10">
        <f t="shared" si="0"/>
        <v>207284</v>
      </c>
      <c r="F7" s="10">
        <f t="shared" si="0"/>
        <v>216931</v>
      </c>
      <c r="G7" s="10">
        <f t="shared" si="0"/>
        <v>105688</v>
      </c>
      <c r="H7" s="10">
        <f t="shared" si="0"/>
        <v>54826</v>
      </c>
      <c r="I7" s="10">
        <f t="shared" si="0"/>
        <v>95319</v>
      </c>
      <c r="J7" s="10">
        <f t="shared" si="0"/>
        <v>75663</v>
      </c>
      <c r="K7" s="10">
        <f t="shared" si="0"/>
        <v>163188</v>
      </c>
      <c r="L7" s="10">
        <f>SUM(B7:K7)</f>
        <v>1294264</v>
      </c>
      <c r="M7" s="11"/>
    </row>
    <row r="8" spans="1:13" ht="17.25" customHeight="1">
      <c r="A8" s="12" t="s">
        <v>18</v>
      </c>
      <c r="B8" s="13">
        <f>B9+B10</f>
        <v>5647</v>
      </c>
      <c r="C8" s="13">
        <f aca="true" t="shared" si="1" ref="C8:K8">C9+C10</f>
        <v>6252</v>
      </c>
      <c r="D8" s="13">
        <f t="shared" si="1"/>
        <v>18075</v>
      </c>
      <c r="E8" s="13">
        <f t="shared" si="1"/>
        <v>15642</v>
      </c>
      <c r="F8" s="13">
        <f t="shared" si="1"/>
        <v>15194</v>
      </c>
      <c r="G8" s="13">
        <f t="shared" si="1"/>
        <v>8636</v>
      </c>
      <c r="H8" s="13">
        <f t="shared" si="1"/>
        <v>4024</v>
      </c>
      <c r="I8" s="13">
        <f t="shared" si="1"/>
        <v>5301</v>
      </c>
      <c r="J8" s="13">
        <f t="shared" si="1"/>
        <v>4755</v>
      </c>
      <c r="K8" s="13">
        <f t="shared" si="1"/>
        <v>11104</v>
      </c>
      <c r="L8" s="13">
        <f>SUM(B8:K8)</f>
        <v>94630</v>
      </c>
      <c r="M8"/>
    </row>
    <row r="9" spans="1:13" ht="17.25" customHeight="1">
      <c r="A9" s="14" t="s">
        <v>19</v>
      </c>
      <c r="B9" s="15">
        <v>5645</v>
      </c>
      <c r="C9" s="15">
        <v>6252</v>
      </c>
      <c r="D9" s="15">
        <v>18075</v>
      </c>
      <c r="E9" s="15">
        <v>15642</v>
      </c>
      <c r="F9" s="15">
        <v>15194</v>
      </c>
      <c r="G9" s="15">
        <v>8636</v>
      </c>
      <c r="H9" s="15">
        <v>4024</v>
      </c>
      <c r="I9" s="15">
        <v>5301</v>
      </c>
      <c r="J9" s="15">
        <v>4755</v>
      </c>
      <c r="K9" s="15">
        <v>11104</v>
      </c>
      <c r="L9" s="13">
        <f>SUM(B9:K9)</f>
        <v>94628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61055</v>
      </c>
      <c r="C11" s="15">
        <v>76019</v>
      </c>
      <c r="D11" s="15">
        <v>208317</v>
      </c>
      <c r="E11" s="15">
        <v>191642</v>
      </c>
      <c r="F11" s="15">
        <v>201737</v>
      </c>
      <c r="G11" s="15">
        <v>97052</v>
      </c>
      <c r="H11" s="15">
        <v>50802</v>
      </c>
      <c r="I11" s="15">
        <v>90018</v>
      </c>
      <c r="J11" s="15">
        <v>70908</v>
      </c>
      <c r="K11" s="15">
        <v>152084</v>
      </c>
      <c r="L11" s="13">
        <f>SUM(B11:K11)</f>
        <v>1199634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1.170758984791719</v>
      </c>
      <c r="C15" s="22">
        <v>1.42104884177911</v>
      </c>
      <c r="D15" s="22">
        <v>1.42385341003712</v>
      </c>
      <c r="E15" s="22">
        <v>1.233632194701646</v>
      </c>
      <c r="F15" s="22">
        <v>1.424605638847372</v>
      </c>
      <c r="G15" s="22">
        <v>1.466384017674792</v>
      </c>
      <c r="H15" s="22">
        <v>1.460740106280278</v>
      </c>
      <c r="I15" s="22">
        <v>1.394997676844636</v>
      </c>
      <c r="J15" s="22">
        <v>1.806302220338673</v>
      </c>
      <c r="K15" s="22">
        <v>1.270196168221021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456253.88999999996</v>
      </c>
      <c r="C17" s="25">
        <f aca="true" t="shared" si="2" ref="C17:K17">C18+C19+C20+C21+C22+C23+C24</f>
        <v>364130.24</v>
      </c>
      <c r="D17" s="25">
        <f t="shared" si="2"/>
        <v>1203464.27</v>
      </c>
      <c r="E17" s="25">
        <f t="shared" si="2"/>
        <v>954024.75</v>
      </c>
      <c r="F17" s="25">
        <f t="shared" si="2"/>
        <v>1034671.31</v>
      </c>
      <c r="G17" s="25">
        <f t="shared" si="2"/>
        <v>571245.12</v>
      </c>
      <c r="H17" s="25">
        <f t="shared" si="2"/>
        <v>328180.6</v>
      </c>
      <c r="I17" s="25">
        <f t="shared" si="2"/>
        <v>442080.01</v>
      </c>
      <c r="J17" s="25">
        <f t="shared" si="2"/>
        <v>494380.23000000004</v>
      </c>
      <c r="K17" s="25">
        <f t="shared" si="2"/>
        <v>612299.36</v>
      </c>
      <c r="L17" s="25">
        <f>L18+L19+L20+L21+L22+L23+L24</f>
        <v>6460729.779999998</v>
      </c>
      <c r="M17"/>
    </row>
    <row r="18" spans="1:13" ht="17.25" customHeight="1">
      <c r="A18" s="26" t="s">
        <v>24</v>
      </c>
      <c r="B18" s="33">
        <f aca="true" t="shared" si="3" ref="B18:K18">ROUND(B13*B7,2)</f>
        <v>387411.89</v>
      </c>
      <c r="C18" s="33">
        <f t="shared" si="3"/>
        <v>251856.21</v>
      </c>
      <c r="D18" s="33">
        <f t="shared" si="3"/>
        <v>825379.95</v>
      </c>
      <c r="E18" s="33">
        <f t="shared" si="3"/>
        <v>764256.11</v>
      </c>
      <c r="F18" s="33">
        <f t="shared" si="3"/>
        <v>708019.4</v>
      </c>
      <c r="G18" s="33">
        <f t="shared" si="3"/>
        <v>379050.01</v>
      </c>
      <c r="H18" s="33">
        <f t="shared" si="3"/>
        <v>216650.42</v>
      </c>
      <c r="I18" s="33">
        <f t="shared" si="3"/>
        <v>312846.49</v>
      </c>
      <c r="J18" s="33">
        <f t="shared" si="3"/>
        <v>267385.48</v>
      </c>
      <c r="K18" s="33">
        <f t="shared" si="3"/>
        <v>470846.34</v>
      </c>
      <c r="L18" s="33">
        <f aca="true" t="shared" si="4" ref="L18:L24">SUM(B18:K18)</f>
        <v>4583702.3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66154.06</v>
      </c>
      <c r="C19" s="33">
        <f t="shared" si="5"/>
        <v>106043.77</v>
      </c>
      <c r="D19" s="33">
        <f t="shared" si="5"/>
        <v>349840.11</v>
      </c>
      <c r="E19" s="33">
        <f t="shared" si="5"/>
        <v>178554.83</v>
      </c>
      <c r="F19" s="33">
        <f t="shared" si="5"/>
        <v>300629.03</v>
      </c>
      <c r="G19" s="33">
        <f t="shared" si="5"/>
        <v>176782.87</v>
      </c>
      <c r="H19" s="33">
        <f t="shared" si="5"/>
        <v>99819.54</v>
      </c>
      <c r="I19" s="33">
        <f t="shared" si="5"/>
        <v>123573.64</v>
      </c>
      <c r="J19" s="33">
        <f t="shared" si="5"/>
        <v>215593.51</v>
      </c>
      <c r="K19" s="33">
        <f t="shared" si="5"/>
        <v>127220.88</v>
      </c>
      <c r="L19" s="33">
        <f t="shared" si="4"/>
        <v>1744212.2399999998</v>
      </c>
      <c r="M19"/>
    </row>
    <row r="20" spans="1:13" ht="17.25" customHeight="1">
      <c r="A20" s="27" t="s">
        <v>26</v>
      </c>
      <c r="B20" s="33">
        <v>1580.91</v>
      </c>
      <c r="C20" s="33">
        <v>4889.03</v>
      </c>
      <c r="D20" s="33">
        <v>25561.75</v>
      </c>
      <c r="E20" s="33">
        <v>15563.42</v>
      </c>
      <c r="F20" s="33">
        <v>24681.65</v>
      </c>
      <c r="G20" s="33">
        <v>15530.34</v>
      </c>
      <c r="H20" s="33">
        <v>10369.41</v>
      </c>
      <c r="I20" s="33">
        <v>4318.65</v>
      </c>
      <c r="J20" s="33">
        <v>8718.78</v>
      </c>
      <c r="K20" s="33">
        <v>12890.91</v>
      </c>
      <c r="L20" s="33">
        <f t="shared" si="4"/>
        <v>124104.85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1341.23</v>
      </c>
      <c r="L21" s="33">
        <f t="shared" si="4"/>
        <v>16094.759999999998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-7032.07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-7032.07</v>
      </c>
      <c r="M22"/>
    </row>
    <row r="23" spans="1:13" ht="17.25" customHeight="1">
      <c r="A23" s="27" t="s">
        <v>73</v>
      </c>
      <c r="B23" s="33">
        <v>-234.2</v>
      </c>
      <c r="C23" s="33">
        <v>0</v>
      </c>
      <c r="D23" s="33">
        <v>0</v>
      </c>
      <c r="E23" s="33">
        <v>0</v>
      </c>
      <c r="F23" s="33">
        <v>0</v>
      </c>
      <c r="G23" s="33">
        <v>-118.1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-352.29999999999995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-44833.4</v>
      </c>
      <c r="C27" s="33">
        <f t="shared" si="6"/>
        <v>-27508.8</v>
      </c>
      <c r="D27" s="33">
        <f t="shared" si="6"/>
        <v>-79530</v>
      </c>
      <c r="E27" s="33">
        <f t="shared" si="6"/>
        <v>-73385.35</v>
      </c>
      <c r="F27" s="33">
        <f t="shared" si="6"/>
        <v>-66853.6</v>
      </c>
      <c r="G27" s="33">
        <f t="shared" si="6"/>
        <v>-37998.4</v>
      </c>
      <c r="H27" s="33">
        <f t="shared" si="6"/>
        <v>-25543.559999999998</v>
      </c>
      <c r="I27" s="33">
        <f t="shared" si="6"/>
        <v>-31580.54</v>
      </c>
      <c r="J27" s="33">
        <f t="shared" si="6"/>
        <v>-20922</v>
      </c>
      <c r="K27" s="33">
        <f t="shared" si="6"/>
        <v>-48857.6</v>
      </c>
      <c r="L27" s="33">
        <f aca="true" t="shared" si="7" ref="L27:L33">SUM(B27:K27)</f>
        <v>-457013.25</v>
      </c>
      <c r="M27"/>
    </row>
    <row r="28" spans="1:13" ht="18.75" customHeight="1">
      <c r="A28" s="27" t="s">
        <v>30</v>
      </c>
      <c r="B28" s="33">
        <f>B29+B30+B31+B32</f>
        <v>-24838</v>
      </c>
      <c r="C28" s="33">
        <f aca="true" t="shared" si="8" ref="C28:K28">C29+C30+C31+C32</f>
        <v>-27508.8</v>
      </c>
      <c r="D28" s="33">
        <f t="shared" si="8"/>
        <v>-79530</v>
      </c>
      <c r="E28" s="33">
        <f t="shared" si="8"/>
        <v>-68824.8</v>
      </c>
      <c r="F28" s="33">
        <f t="shared" si="8"/>
        <v>-66853.6</v>
      </c>
      <c r="G28" s="33">
        <f t="shared" si="8"/>
        <v>-37998.4</v>
      </c>
      <c r="H28" s="33">
        <f t="shared" si="8"/>
        <v>-17705.6</v>
      </c>
      <c r="I28" s="33">
        <f t="shared" si="8"/>
        <v>-31580.54</v>
      </c>
      <c r="J28" s="33">
        <f t="shared" si="8"/>
        <v>-20922</v>
      </c>
      <c r="K28" s="33">
        <f t="shared" si="8"/>
        <v>-48857.6</v>
      </c>
      <c r="L28" s="33">
        <f t="shared" si="7"/>
        <v>-424619.3399999999</v>
      </c>
      <c r="M28"/>
    </row>
    <row r="29" spans="1:13" s="36" customFormat="1" ht="18.75" customHeight="1">
      <c r="A29" s="34" t="s">
        <v>58</v>
      </c>
      <c r="B29" s="33">
        <f>-ROUND((B9)*$E$3,2)</f>
        <v>-24838</v>
      </c>
      <c r="C29" s="33">
        <f aca="true" t="shared" si="9" ref="C29:K29">-ROUND((C9)*$E$3,2)</f>
        <v>-27508.8</v>
      </c>
      <c r="D29" s="33">
        <f t="shared" si="9"/>
        <v>-79530</v>
      </c>
      <c r="E29" s="33">
        <f t="shared" si="9"/>
        <v>-68824.8</v>
      </c>
      <c r="F29" s="33">
        <f t="shared" si="9"/>
        <v>-66853.6</v>
      </c>
      <c r="G29" s="33">
        <f t="shared" si="9"/>
        <v>-37998.4</v>
      </c>
      <c r="H29" s="33">
        <f t="shared" si="9"/>
        <v>-17705.6</v>
      </c>
      <c r="I29" s="33">
        <f t="shared" si="9"/>
        <v>-23324.4</v>
      </c>
      <c r="J29" s="33">
        <f t="shared" si="9"/>
        <v>-20922</v>
      </c>
      <c r="K29" s="33">
        <f t="shared" si="9"/>
        <v>-48857.6</v>
      </c>
      <c r="L29" s="33">
        <f t="shared" si="7"/>
        <v>-416363.19999999995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-5.63</v>
      </c>
      <c r="J31" s="17">
        <v>0</v>
      </c>
      <c r="K31" s="17">
        <v>0</v>
      </c>
      <c r="L31" s="33">
        <f t="shared" si="7"/>
        <v>-5.63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-8250.51</v>
      </c>
      <c r="J32" s="17">
        <v>0</v>
      </c>
      <c r="K32" s="17">
        <v>0</v>
      </c>
      <c r="L32" s="33">
        <f t="shared" si="7"/>
        <v>-8250.51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-19995.4</v>
      </c>
      <c r="C33" s="38">
        <f t="shared" si="10"/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411420.48999999993</v>
      </c>
      <c r="C48" s="41">
        <f aca="true" t="shared" si="12" ref="C48:K48">IF(C17+C27+C40+C49&lt;0,0,C17+C27+C49)</f>
        <v>336621.44</v>
      </c>
      <c r="D48" s="41">
        <f t="shared" si="12"/>
        <v>1123934.27</v>
      </c>
      <c r="E48" s="41">
        <f t="shared" si="12"/>
        <v>880639.4</v>
      </c>
      <c r="F48" s="41">
        <f t="shared" si="12"/>
        <v>967817.7100000001</v>
      </c>
      <c r="G48" s="41">
        <f t="shared" si="12"/>
        <v>533246.72</v>
      </c>
      <c r="H48" s="41">
        <f t="shared" si="12"/>
        <v>302637.04</v>
      </c>
      <c r="I48" s="41">
        <f t="shared" si="12"/>
        <v>410499.47000000003</v>
      </c>
      <c r="J48" s="41">
        <f t="shared" si="12"/>
        <v>473458.23000000004</v>
      </c>
      <c r="K48" s="41">
        <f t="shared" si="12"/>
        <v>563441.76</v>
      </c>
      <c r="L48" s="42">
        <f>SUM(B48:K48)</f>
        <v>6003716.53</v>
      </c>
      <c r="M48" s="54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411420.49</v>
      </c>
      <c r="C54" s="41">
        <f aca="true" t="shared" si="14" ref="C54:J54">SUM(C55:C66)</f>
        <v>336621.44</v>
      </c>
      <c r="D54" s="41">
        <f t="shared" si="14"/>
        <v>1123934.27</v>
      </c>
      <c r="E54" s="41">
        <f t="shared" si="14"/>
        <v>880639.4</v>
      </c>
      <c r="F54" s="41">
        <f t="shared" si="14"/>
        <v>967817.71</v>
      </c>
      <c r="G54" s="41">
        <f t="shared" si="14"/>
        <v>533246.72</v>
      </c>
      <c r="H54" s="41">
        <f t="shared" si="14"/>
        <v>302637.04</v>
      </c>
      <c r="I54" s="41">
        <f>SUM(I55:I69)</f>
        <v>410499.47000000003</v>
      </c>
      <c r="J54" s="41">
        <f t="shared" si="14"/>
        <v>473458.23000000004</v>
      </c>
      <c r="K54" s="41">
        <f>SUM(K55:K68)</f>
        <v>563441.76</v>
      </c>
      <c r="L54" s="46">
        <f>SUM(B54:K54)</f>
        <v>6003716.53</v>
      </c>
      <c r="M54" s="40"/>
    </row>
    <row r="55" spans="1:13" ht="18.75" customHeight="1">
      <c r="A55" s="47" t="s">
        <v>51</v>
      </c>
      <c r="B55" s="48">
        <v>411420.49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411420.49</v>
      </c>
      <c r="M55" s="40"/>
    </row>
    <row r="56" spans="1:12" ht="18.75" customHeight="1">
      <c r="A56" s="47" t="s">
        <v>61</v>
      </c>
      <c r="B56" s="17">
        <v>0</v>
      </c>
      <c r="C56" s="48">
        <v>293971.5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293971.5</v>
      </c>
    </row>
    <row r="57" spans="1:12" ht="18.75" customHeight="1">
      <c r="A57" s="47" t="s">
        <v>62</v>
      </c>
      <c r="B57" s="17">
        <v>0</v>
      </c>
      <c r="C57" s="48">
        <v>42649.94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42649.94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1123934.27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1123934.27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880639.4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880639.4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967817.71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967817.71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533246.72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533246.72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302637.04</v>
      </c>
      <c r="I62" s="17">
        <v>0</v>
      </c>
      <c r="J62" s="17">
        <v>0</v>
      </c>
      <c r="K62" s="17">
        <v>0</v>
      </c>
      <c r="L62" s="46">
        <f t="shared" si="15"/>
        <v>302637.04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473458.23000000004</v>
      </c>
      <c r="K64" s="17">
        <v>0</v>
      </c>
      <c r="L64" s="46">
        <f t="shared" si="15"/>
        <v>473458.23000000004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314231.47</v>
      </c>
      <c r="L65" s="46">
        <f t="shared" si="15"/>
        <v>314231.47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249210.29</v>
      </c>
      <c r="L66" s="46">
        <f t="shared" si="15"/>
        <v>249210.29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1">
        <v>410499.47000000003</v>
      </c>
      <c r="J69" s="52">
        <v>0</v>
      </c>
      <c r="K69" s="52">
        <v>0</v>
      </c>
      <c r="L69" s="51">
        <f>SUM(B69:K69)</f>
        <v>410499.47000000003</v>
      </c>
    </row>
    <row r="70" spans="1:12" ht="18" customHeight="1">
      <c r="A70" s="53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3"/>
      <c r="I71"/>
      <c r="K71"/>
    </row>
    <row r="72" spans="1:11" ht="14.25">
      <c r="A72" s="53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2020-12-21T17:42:51Z</dcterms:modified>
  <cp:category/>
  <cp:version/>
  <cp:contentType/>
  <cp:contentStatus/>
</cp:coreProperties>
</file>