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<sst xmlns="http://schemas.openxmlformats.org/spreadsheetml/2006/main" count="79" uniqueCount="78">
  <si>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</si>
  <si>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</si>
  <si>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</si>
  <si>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</si>
  <si>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</si>
  <si>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</si>
  <si>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</si>
  <si>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</si>
  <si>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</si>
  <si>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</si>
  <si>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</si>
  <si>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</si>
  <si>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</si>
  <si>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</si>
  <si>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</si>
  <si>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</si>
  <si>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</si>
  <si>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</si>
  <si>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</si>
  <si>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</si>
  <si>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</si>
  <si>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</si>
  <si>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</si>
  <si>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</si>
  <si>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</si>
  <si>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</si>
  <si>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</si>
  <si>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</si>
  <si>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</si>
  <si>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</si>
  <si>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</si>
  <si>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</si>
  <si>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</si>
  <si>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</si>
  <si>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</si>
  <si>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</si>
  <si>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</si>
  <si>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</si>
  <si>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</si>
  <si>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</si>
  <si>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</si>
  <si>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</si>
  <si>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</si>
  <si>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</si>
  <si>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</si>
  <si>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</si>
  <si>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</si>
  <si>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</si>
  <si>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</si>
  <si>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</si>
  <si>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</si>
  <si>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</si>
  <si>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</si>
  <si>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</si>
  <si>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</si>
  <si>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</si>
  <si>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</si>
  <si>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</si>
  <si>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</si>
  <si>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</si>
  <si>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</si>
  <si>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</si>
  <si>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</si>
  <si>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</si>
  <si>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</si>
  <si>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</si>
  <si>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</si>
  <si>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</si>
  <si>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</si>
  <si>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</si>
  <si>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</si>
  <si>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</si>
  <si>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</si>
  <si>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</si>
  <si>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</si>
  <si>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</si>
  <si>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13/12/20 - VENCIMENTO 18/12/20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</si>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</sst>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18724</v>
      </c>
      <c r="C7" s="10">
        <f>C8+C11</f>
        <v>25715</v>
      </c>
      <c r="D7" s="10">
        <f aca="true" t="shared" si="0" ref="D7:K7">D8+D11</f>
        <v>73078</v>
      </c>
      <c r="E7" s="10">
        <f t="shared" si="0"/>
        <v>77275</v>
      </c>
      <c r="F7" s="10">
        <f t="shared" si="0"/>
        <v>78248</v>
      </c>
      <c r="G7" s="10">
        <f t="shared" si="0"/>
        <v>31099</v>
      </c>
      <c r="H7" s="10">
        <f t="shared" si="0"/>
        <v>16319</v>
      </c>
      <c r="I7" s="10">
        <f t="shared" si="0"/>
        <v>31934</v>
      </c>
      <c r="J7" s="10">
        <f t="shared" si="0"/>
        <v>17981</v>
      </c>
      <c r="K7" s="10">
        <f t="shared" si="0"/>
        <v>58986</v>
      </c>
      <c r="L7" s="10">
        <f>SUM(B7:K7)</f>
        <v>429359</v>
      </c>
      <c r="M7" s="11"/>
    </row>
    <row r="8" spans="1:13" ht="17.25" customHeight="1">
      <c r="A8" s="12" t="s">
        <v>18</v>
      </c>
      <c r="B8" s="13">
        <f>B9+B10</f>
        <v>2195</v>
      </c>
      <c r="C8" s="13">
        <f aca="true" t="shared" si="1" ref="C8:K8">C9+C10</f>
        <v>2669</v>
      </c>
      <c r="D8" s="13">
        <f t="shared" si="1"/>
        <v>7433</v>
      </c>
      <c r="E8" s="13">
        <f t="shared" si="1"/>
        <v>7809</v>
      </c>
      <c r="F8" s="13">
        <f t="shared" si="1"/>
        <v>7774</v>
      </c>
      <c r="G8" s="13">
        <f t="shared" si="1"/>
        <v>2937</v>
      </c>
      <c r="H8" s="13">
        <f t="shared" si="1"/>
        <v>1450</v>
      </c>
      <c r="I8" s="13">
        <f t="shared" si="1"/>
        <v>2305</v>
      </c>
      <c r="J8" s="13">
        <f t="shared" si="1"/>
        <v>1214</v>
      </c>
      <c r="K8" s="13">
        <f t="shared" si="1"/>
        <v>4339</v>
      </c>
      <c r="L8" s="13">
        <f>SUM(B8:K8)</f>
        <v>40125</v>
      </c>
      <c r="M8"/>
    </row>
    <row r="9" spans="1:13" ht="17.25" customHeight="1">
      <c r="A9" s="14" t="s">
        <v>19</v>
      </c>
      <c r="B9" s="15">
        <v>2195</v>
      </c>
      <c r="C9" s="15">
        <v>2669</v>
      </c>
      <c r="D9" s="15">
        <v>7433</v>
      </c>
      <c r="E9" s="15">
        <v>7809</v>
      </c>
      <c r="F9" s="15">
        <v>7774</v>
      </c>
      <c r="G9" s="15">
        <v>2937</v>
      </c>
      <c r="H9" s="15">
        <v>1449</v>
      </c>
      <c r="I9" s="15">
        <v>2305</v>
      </c>
      <c r="J9" s="15">
        <v>1214</v>
      </c>
      <c r="K9" s="15">
        <v>4339</v>
      </c>
      <c r="L9" s="13">
        <f>SUM(B9:K9)</f>
        <v>40124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16529</v>
      </c>
      <c r="C11" s="15">
        <v>23046</v>
      </c>
      <c r="D11" s="15">
        <v>65645</v>
      </c>
      <c r="E11" s="15">
        <v>69466</v>
      </c>
      <c r="F11" s="15">
        <v>70474</v>
      </c>
      <c r="G11" s="15">
        <v>28162</v>
      </c>
      <c r="H11" s="15">
        <v>14869</v>
      </c>
      <c r="I11" s="15">
        <v>29629</v>
      </c>
      <c r="J11" s="15">
        <v>16767</v>
      </c>
      <c r="K11" s="15">
        <v>54647</v>
      </c>
      <c r="L11" s="13">
        <f>SUM(B11:K11)</f>
        <v>389234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1.156578802848164</v>
      </c>
      <c r="C15" s="22">
        <v>1.367347820218652</v>
      </c>
      <c r="D15" s="22">
        <v>1.396645921504504</v>
      </c>
      <c r="E15" s="22">
        <v>1.221593837618993</v>
      </c>
      <c r="F15" s="22">
        <v>1.404595507251646</v>
      </c>
      <c r="G15" s="22">
        <v>1.371865326652088</v>
      </c>
      <c r="H15" s="22">
        <v>1.446378452785221</v>
      </c>
      <c r="I15" s="22">
        <v>1.275605445154027</v>
      </c>
      <c r="J15" s="22">
        <v>1.769806308113974</v>
      </c>
      <c r="K15" s="22">
        <v>1.194206159777314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127624.45</v>
      </c>
      <c r="C17" s="25">
        <f aca="true" t="shared" si="2" ref="C17:K17">C18+C19+C20+C21+C22+C23+C24</f>
        <v>111628.9</v>
      </c>
      <c r="D17" s="25">
        <f t="shared" si="2"/>
        <v>388608.10000000003</v>
      </c>
      <c r="E17" s="25">
        <f t="shared" si="2"/>
        <v>353467.89</v>
      </c>
      <c r="F17" s="25">
        <f t="shared" si="2"/>
        <v>373284.86</v>
      </c>
      <c r="G17" s="25">
        <f t="shared" si="2"/>
        <v>160856.76</v>
      </c>
      <c r="H17" s="25">
        <f t="shared" si="2"/>
        <v>99420.17</v>
      </c>
      <c r="I17" s="25">
        <f t="shared" si="2"/>
        <v>139275.34000000003</v>
      </c>
      <c r="J17" s="25">
        <f t="shared" si="2"/>
        <v>116282.14000000001</v>
      </c>
      <c r="K17" s="25">
        <f t="shared" si="2"/>
        <v>211837.99000000002</v>
      </c>
      <c r="L17" s="25">
        <f>L18+L19+L20+L21+L22+L23+L24</f>
        <v>2082286.6</v>
      </c>
      <c r="M17"/>
    </row>
    <row r="18" spans="1:13" ht="17.25" customHeight="1">
      <c r="A18" s="26" t="s">
        <v>24</v>
      </c>
      <c r="B18" s="33">
        <f aca="true" t="shared" si="3" ref="B18:K18">ROUND(B13*B7,2)</f>
        <v>108750.86</v>
      </c>
      <c r="C18" s="33">
        <f t="shared" si="3"/>
        <v>78721.33</v>
      </c>
      <c r="D18" s="33">
        <f t="shared" si="3"/>
        <v>266427.77</v>
      </c>
      <c r="E18" s="33">
        <f t="shared" si="3"/>
        <v>284912.93</v>
      </c>
      <c r="F18" s="33">
        <f t="shared" si="3"/>
        <v>255385.82</v>
      </c>
      <c r="G18" s="33">
        <f t="shared" si="3"/>
        <v>111536.56</v>
      </c>
      <c r="H18" s="33">
        <f t="shared" si="3"/>
        <v>64486.16</v>
      </c>
      <c r="I18" s="33">
        <f t="shared" si="3"/>
        <v>104810.58</v>
      </c>
      <c r="J18" s="33">
        <f t="shared" si="3"/>
        <v>63543.06</v>
      </c>
      <c r="K18" s="33">
        <f t="shared" si="3"/>
        <v>170192.31</v>
      </c>
      <c r="L18" s="33">
        <f aca="true" t="shared" si="4" ref="L18:L24">SUM(B18:K18)</f>
        <v>1508767.3800000001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17028.08</v>
      </c>
      <c r="C19" s="33">
        <f t="shared" si="5"/>
        <v>28918.11</v>
      </c>
      <c r="D19" s="33">
        <f t="shared" si="5"/>
        <v>105677.49</v>
      </c>
      <c r="E19" s="33">
        <f t="shared" si="5"/>
        <v>63134.95</v>
      </c>
      <c r="F19" s="33">
        <f t="shared" si="5"/>
        <v>103327.96</v>
      </c>
      <c r="G19" s="33">
        <f t="shared" si="5"/>
        <v>41476.58</v>
      </c>
      <c r="H19" s="33">
        <f t="shared" si="5"/>
        <v>28785.23</v>
      </c>
      <c r="I19" s="33">
        <f t="shared" si="5"/>
        <v>28886.37</v>
      </c>
      <c r="J19" s="33">
        <f t="shared" si="5"/>
        <v>48915.85</v>
      </c>
      <c r="K19" s="33">
        <f t="shared" si="5"/>
        <v>33052.39</v>
      </c>
      <c r="L19" s="33">
        <f t="shared" si="4"/>
        <v>499203.01</v>
      </c>
      <c r="M19"/>
    </row>
    <row r="20" spans="1:13" ht="17.25" customHeight="1">
      <c r="A20" s="27" t="s">
        <v>26</v>
      </c>
      <c r="B20" s="33">
        <v>855.58</v>
      </c>
      <c r="C20" s="33">
        <v>2648.23</v>
      </c>
      <c r="D20" s="33">
        <v>13820.38</v>
      </c>
      <c r="E20" s="33">
        <v>10022.52</v>
      </c>
      <c r="F20" s="33">
        <v>13229.85</v>
      </c>
      <c r="G20" s="33">
        <v>7843.62</v>
      </c>
      <c r="H20" s="33">
        <v>4807.55</v>
      </c>
      <c r="I20" s="33">
        <v>4237.16</v>
      </c>
      <c r="J20" s="33">
        <v>1140.77</v>
      </c>
      <c r="K20" s="33">
        <v>7252.06</v>
      </c>
      <c r="L20" s="33">
        <f t="shared" si="4"/>
        <v>65857.72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1341.23</v>
      </c>
      <c r="L21" s="33">
        <f t="shared" si="4"/>
        <v>16094.759999999998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-7032.07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-7032.07</v>
      </c>
      <c r="M22"/>
    </row>
    <row r="23" spans="1:13" ht="17.25" customHeight="1">
      <c r="A23" s="27" t="s">
        <v>73</v>
      </c>
      <c r="B23" s="33">
        <v>-351.3</v>
      </c>
      <c r="C23" s="33">
        <v>0</v>
      </c>
      <c r="D23" s="33">
        <v>0</v>
      </c>
      <c r="E23" s="33">
        <v>-252.9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-604.2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-29653.4</v>
      </c>
      <c r="C27" s="33">
        <f t="shared" si="6"/>
        <v>-11743.6</v>
      </c>
      <c r="D27" s="33">
        <f t="shared" si="6"/>
        <v>-32705.2</v>
      </c>
      <c r="E27" s="33">
        <f t="shared" si="6"/>
        <v>-38920.15</v>
      </c>
      <c r="F27" s="33">
        <f t="shared" si="6"/>
        <v>-34205.6</v>
      </c>
      <c r="G27" s="33">
        <f t="shared" si="6"/>
        <v>-12922.8</v>
      </c>
      <c r="H27" s="33">
        <f t="shared" si="6"/>
        <v>-14213.560000000001</v>
      </c>
      <c r="I27" s="33">
        <f t="shared" si="6"/>
        <v>-10142</v>
      </c>
      <c r="J27" s="33">
        <f t="shared" si="6"/>
        <v>-5341.6</v>
      </c>
      <c r="K27" s="33">
        <f t="shared" si="6"/>
        <v>-19091.6</v>
      </c>
      <c r="L27" s="33">
        <f aca="true" t="shared" si="7" ref="L27:L33">SUM(B27:K27)</f>
        <v>-208939.51</v>
      </c>
      <c r="M27"/>
    </row>
    <row r="28" spans="1:13" ht="18.75" customHeight="1">
      <c r="A28" s="27" t="s">
        <v>30</v>
      </c>
      <c r="B28" s="33">
        <f>B29+B30+B31+B32</f>
        <v>-9658</v>
      </c>
      <c r="C28" s="33">
        <f aca="true" t="shared" si="8" ref="C28:K28">C29+C30+C31+C32</f>
        <v>-11743.6</v>
      </c>
      <c r="D28" s="33">
        <f t="shared" si="8"/>
        <v>-32705.2</v>
      </c>
      <c r="E28" s="33">
        <f t="shared" si="8"/>
        <v>-34359.6</v>
      </c>
      <c r="F28" s="33">
        <f t="shared" si="8"/>
        <v>-34205.6</v>
      </c>
      <c r="G28" s="33">
        <f t="shared" si="8"/>
        <v>-12922.8</v>
      </c>
      <c r="H28" s="33">
        <f t="shared" si="8"/>
        <v>-6375.6</v>
      </c>
      <c r="I28" s="33">
        <f t="shared" si="8"/>
        <v>-10142</v>
      </c>
      <c r="J28" s="33">
        <f t="shared" si="8"/>
        <v>-5341.6</v>
      </c>
      <c r="K28" s="33">
        <f t="shared" si="8"/>
        <v>-19091.6</v>
      </c>
      <c r="L28" s="33">
        <f t="shared" si="7"/>
        <v>-176545.6</v>
      </c>
      <c r="M28"/>
    </row>
    <row r="29" spans="1:13" s="36" customFormat="1" ht="18.75" customHeight="1">
      <c r="A29" s="34" t="s">
        <v>58</v>
      </c>
      <c r="B29" s="33">
        <f>-ROUND((B9)*$E$3,2)</f>
        <v>-9658</v>
      </c>
      <c r="C29" s="33">
        <f aca="true" t="shared" si="9" ref="C29:K29">-ROUND((C9)*$E$3,2)</f>
        <v>-11743.6</v>
      </c>
      <c r="D29" s="33">
        <f t="shared" si="9"/>
        <v>-32705.2</v>
      </c>
      <c r="E29" s="33">
        <f t="shared" si="9"/>
        <v>-34359.6</v>
      </c>
      <c r="F29" s="33">
        <f t="shared" si="9"/>
        <v>-34205.6</v>
      </c>
      <c r="G29" s="33">
        <f t="shared" si="9"/>
        <v>-12922.8</v>
      </c>
      <c r="H29" s="33">
        <f t="shared" si="9"/>
        <v>-6375.6</v>
      </c>
      <c r="I29" s="33">
        <f t="shared" si="9"/>
        <v>-10142</v>
      </c>
      <c r="J29" s="33">
        <f t="shared" si="9"/>
        <v>-5341.6</v>
      </c>
      <c r="K29" s="33">
        <f t="shared" si="9"/>
        <v>-19091.6</v>
      </c>
      <c r="L29" s="33">
        <f t="shared" si="7"/>
        <v>-176545.6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97971.04999999999</v>
      </c>
      <c r="C48" s="41">
        <f aca="true" t="shared" si="12" ref="C48:K48">IF(C17+C27+C40+C49&lt;0,0,C17+C27+C49)</f>
        <v>99885.29999999999</v>
      </c>
      <c r="D48" s="41">
        <f t="shared" si="12"/>
        <v>355902.9</v>
      </c>
      <c r="E48" s="41">
        <f t="shared" si="12"/>
        <v>314547.74</v>
      </c>
      <c r="F48" s="41">
        <f t="shared" si="12"/>
        <v>339079.26</v>
      </c>
      <c r="G48" s="41">
        <f t="shared" si="12"/>
        <v>147933.96000000002</v>
      </c>
      <c r="H48" s="41">
        <f t="shared" si="12"/>
        <v>85206.61</v>
      </c>
      <c r="I48" s="41">
        <f t="shared" si="12"/>
        <v>129133.34000000003</v>
      </c>
      <c r="J48" s="41">
        <f t="shared" si="12"/>
        <v>110940.54000000001</v>
      </c>
      <c r="K48" s="41">
        <f t="shared" si="12"/>
        <v>192746.39</v>
      </c>
      <c r="L48" s="42">
        <f>SUM(B48:K48)</f>
        <v>1873347.0900000003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97971.05</v>
      </c>
      <c r="C54" s="41">
        <f aca="true" t="shared" si="14" ref="C54:J54">SUM(C55:C66)</f>
        <v>99885.3</v>
      </c>
      <c r="D54" s="41">
        <f t="shared" si="14"/>
        <v>355902.9</v>
      </c>
      <c r="E54" s="41">
        <f t="shared" si="14"/>
        <v>314547.74</v>
      </c>
      <c r="F54" s="41">
        <f t="shared" si="14"/>
        <v>339079.26</v>
      </c>
      <c r="G54" s="41">
        <f t="shared" si="14"/>
        <v>147933.96</v>
      </c>
      <c r="H54" s="41">
        <f t="shared" si="14"/>
        <v>85206.61</v>
      </c>
      <c r="I54" s="41">
        <f>SUM(I55:I69)</f>
        <v>129133.34000000003</v>
      </c>
      <c r="J54" s="41">
        <f t="shared" si="14"/>
        <v>110940.54000000001</v>
      </c>
      <c r="K54" s="41">
        <f>SUM(K55:K68)</f>
        <v>192746.39</v>
      </c>
      <c r="L54" s="46">
        <f>SUM(B54:K54)</f>
        <v>1873347.0900000003</v>
      </c>
      <c r="M54" s="40"/>
    </row>
    <row r="55" spans="1:13" ht="18.75" customHeight="1">
      <c r="A55" s="47" t="s">
        <v>51</v>
      </c>
      <c r="B55" s="48">
        <v>97971.05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97971.05</v>
      </c>
      <c r="M55" s="40"/>
    </row>
    <row r="56" spans="1:12" ht="18.75" customHeight="1">
      <c r="A56" s="47" t="s">
        <v>61</v>
      </c>
      <c r="B56" s="17">
        <v>0</v>
      </c>
      <c r="C56" s="48">
        <v>87139.94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87139.94</v>
      </c>
    </row>
    <row r="57" spans="1:12" ht="18.75" customHeight="1">
      <c r="A57" s="47" t="s">
        <v>62</v>
      </c>
      <c r="B57" s="17">
        <v>0</v>
      </c>
      <c r="C57" s="48">
        <v>12745.36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12745.36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355902.9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355902.9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314547.74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314547.74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339079.26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339079.26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147933.96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147933.96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85206.61</v>
      </c>
      <c r="I62" s="17">
        <v>0</v>
      </c>
      <c r="J62" s="17">
        <v>0</v>
      </c>
      <c r="K62" s="17">
        <v>0</v>
      </c>
      <c r="L62" s="46">
        <f t="shared" si="15"/>
        <v>85206.61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110940.54000000001</v>
      </c>
      <c r="K64" s="17">
        <v>0</v>
      </c>
      <c r="L64" s="46">
        <f t="shared" si="15"/>
        <v>110940.54000000001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83651.93</v>
      </c>
      <c r="L65" s="46">
        <f t="shared" si="15"/>
        <v>83651.93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109094.46</v>
      </c>
      <c r="L66" s="46">
        <f t="shared" si="15"/>
        <v>109094.46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129133.34000000003</v>
      </c>
      <c r="J69" s="52">
        <v>0</v>
      </c>
      <c r="K69" s="52">
        <v>0</v>
      </c>
      <c r="L69" s="51">
        <f>SUM(B69:K69)</f>
        <v>129133.34000000003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2020-12-18T14:25:27Z</dcterms:modified>
  <cp:category/>
  <cp:version/>
  <cp:contentType/>
  <cp:contentStatus/>
</cp:coreProperties>
</file>