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<sst xmlns="http://schemas.openxmlformats.org/spreadsheetml/2006/main" count="79" uniqueCount="78">
  <si>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</si>
  <si>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</si>
  <si>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</si>
  <si>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</si>
  <si>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</si>
  <si>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</si>
  <si>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</si>
  <si>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</si>
  <si>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</si>
  <si>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</si>
  <si>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</si>
  <si>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</si>
  <si>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</si>
  <si>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</si>
  <si>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</si>
  <si>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</si>
  <si>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</si>
  <si>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</si>
  <si>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</si>
  <si>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</si>
  <si>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</si>
  <si>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</si>
  <si>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</si>
  <si>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</si>
  <si>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</si>
  <si>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</si>
  <si>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</si>
  <si>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</si>
  <si>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</si>
  <si>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</si>
  <si>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</si>
  <si>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</si>
  <si>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</si>
  <si>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</si>
  <si>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</si>
  <si>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</si>
  <si>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</si>
  <si>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</si>
  <si>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</si>
  <si>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</si>
  <si>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</si>
  <si>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</si>
  <si>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</si>
  <si>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</si>
  <si>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</si>
  <si>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</si>
  <si>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</si>
  <si>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</si>
  <si>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</si>
  <si>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</si>
  <si>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</si>
  <si>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</si>
  <si>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</si>
  <si>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</si>
  <si>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</si>
  <si>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</si>
  <si>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</si>
  <si>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</si>
  <si>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</si>
  <si>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</si>
  <si>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</si>
  <si>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</si>
  <si>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</si>
  <si>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</si>
  <si>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</si>
  <si>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</si>
  <si>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</si>
  <si>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</si>
  <si>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</si>
  <si>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</si>
  <si>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</si>
  <si>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</si>
  <si>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</si>
  <si>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</si>
  <si>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</si>
  <si>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</si>
  <si>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10/12/20 - VENCIMENTO 17/12/20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</si>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</sst>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67919</v>
      </c>
      <c r="C7" s="10">
        <f>C8+C11</f>
        <v>84471</v>
      </c>
      <c r="D7" s="10">
        <f aca="true" t="shared" si="0" ref="D7:K7">D8+D11</f>
        <v>237312</v>
      </c>
      <c r="E7" s="10">
        <f t="shared" si="0"/>
        <v>212725</v>
      </c>
      <c r="F7" s="10">
        <f t="shared" si="0"/>
        <v>222120</v>
      </c>
      <c r="G7" s="10">
        <f t="shared" si="0"/>
        <v>109136</v>
      </c>
      <c r="H7" s="10">
        <f t="shared" si="0"/>
        <v>56935</v>
      </c>
      <c r="I7" s="10">
        <f t="shared" si="0"/>
        <v>99868</v>
      </c>
      <c r="J7" s="10">
        <f t="shared" si="0"/>
        <v>78852</v>
      </c>
      <c r="K7" s="10">
        <f t="shared" si="0"/>
        <v>170501</v>
      </c>
      <c r="L7" s="10">
        <f>SUM(B7:K7)</f>
        <v>1339839</v>
      </c>
      <c r="M7" s="11"/>
    </row>
    <row r="8" spans="1:13" ht="17.25" customHeight="1">
      <c r="A8" s="12" t="s">
        <v>18</v>
      </c>
      <c r="B8" s="13">
        <f>B9+B10</f>
        <v>5055</v>
      </c>
      <c r="C8" s="13">
        <f aca="true" t="shared" si="1" ref="C8:K8">C9+C10</f>
        <v>5804</v>
      </c>
      <c r="D8" s="13">
        <f t="shared" si="1"/>
        <v>16940</v>
      </c>
      <c r="E8" s="13">
        <f t="shared" si="1"/>
        <v>14122</v>
      </c>
      <c r="F8" s="13">
        <f t="shared" si="1"/>
        <v>13508</v>
      </c>
      <c r="G8" s="13">
        <f t="shared" si="1"/>
        <v>8053</v>
      </c>
      <c r="H8" s="13">
        <f t="shared" si="1"/>
        <v>3781</v>
      </c>
      <c r="I8" s="13">
        <f t="shared" si="1"/>
        <v>5117</v>
      </c>
      <c r="J8" s="13">
        <f t="shared" si="1"/>
        <v>4717</v>
      </c>
      <c r="K8" s="13">
        <f t="shared" si="1"/>
        <v>10814</v>
      </c>
      <c r="L8" s="13">
        <f>SUM(B8:K8)</f>
        <v>87911</v>
      </c>
      <c r="M8"/>
    </row>
    <row r="9" spans="1:13" ht="17.25" customHeight="1">
      <c r="A9" s="14" t="s">
        <v>19</v>
      </c>
      <c r="B9" s="15">
        <v>5050</v>
      </c>
      <c r="C9" s="15">
        <v>5804</v>
      </c>
      <c r="D9" s="15">
        <v>16940</v>
      </c>
      <c r="E9" s="15">
        <v>14122</v>
      </c>
      <c r="F9" s="15">
        <v>13508</v>
      </c>
      <c r="G9" s="15">
        <v>8053</v>
      </c>
      <c r="H9" s="15">
        <v>3780</v>
      </c>
      <c r="I9" s="15">
        <v>5117</v>
      </c>
      <c r="J9" s="15">
        <v>4717</v>
      </c>
      <c r="K9" s="15">
        <v>10814</v>
      </c>
      <c r="L9" s="13">
        <f>SUM(B9:K9)</f>
        <v>87905</v>
      </c>
      <c r="M9"/>
    </row>
    <row r="10" spans="1:13" ht="17.25" customHeight="1">
      <c r="A10" s="14" t="s">
        <v>20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62864</v>
      </c>
      <c r="C11" s="15">
        <v>78667</v>
      </c>
      <c r="D11" s="15">
        <v>220372</v>
      </c>
      <c r="E11" s="15">
        <v>198603</v>
      </c>
      <c r="F11" s="15">
        <v>208612</v>
      </c>
      <c r="G11" s="15">
        <v>101083</v>
      </c>
      <c r="H11" s="15">
        <v>53154</v>
      </c>
      <c r="I11" s="15">
        <v>94751</v>
      </c>
      <c r="J11" s="15">
        <v>74135</v>
      </c>
      <c r="K11" s="15">
        <v>159687</v>
      </c>
      <c r="L11" s="13">
        <f>SUM(B11:K11)</f>
        <v>1251928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1.176776236129185</v>
      </c>
      <c r="C15" s="22">
        <v>1.39335505281567</v>
      </c>
      <c r="D15" s="22">
        <v>1.369349183474485</v>
      </c>
      <c r="E15" s="22">
        <v>1.212018180705652</v>
      </c>
      <c r="F15" s="22">
        <v>1.401641682818501</v>
      </c>
      <c r="G15" s="22">
        <v>1.445022815487217</v>
      </c>
      <c r="H15" s="22">
        <v>1.419540343041596</v>
      </c>
      <c r="I15" s="22">
        <v>1.343915798252569</v>
      </c>
      <c r="J15" s="22">
        <v>1.738544231773772</v>
      </c>
      <c r="K15" s="22">
        <v>1.227882631495767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467200.81</v>
      </c>
      <c r="C17" s="25">
        <f aca="true" t="shared" si="2" ref="C17:K17">C18+C19+C20+C21+C22+C23+C24</f>
        <v>366580.17000000004</v>
      </c>
      <c r="D17" s="25">
        <f t="shared" si="2"/>
        <v>1212261.32</v>
      </c>
      <c r="E17" s="25">
        <f t="shared" si="2"/>
        <v>962024.08</v>
      </c>
      <c r="F17" s="25">
        <f t="shared" si="2"/>
        <v>1041954.5</v>
      </c>
      <c r="G17" s="25">
        <f t="shared" si="2"/>
        <v>580988.2100000001</v>
      </c>
      <c r="H17" s="25">
        <f t="shared" si="2"/>
        <v>331174.70999999996</v>
      </c>
      <c r="I17" s="25">
        <f t="shared" si="2"/>
        <v>446164.25</v>
      </c>
      <c r="J17" s="25">
        <f t="shared" si="2"/>
        <v>496018.38000000006</v>
      </c>
      <c r="K17" s="25">
        <f t="shared" si="2"/>
        <v>617918.07</v>
      </c>
      <c r="L17" s="25">
        <f>L18+L19+L20+L21+L22+L23+L24</f>
        <v>6522284.5</v>
      </c>
      <c r="M17"/>
    </row>
    <row r="18" spans="1:13" ht="17.25" customHeight="1">
      <c r="A18" s="26" t="s">
        <v>24</v>
      </c>
      <c r="B18" s="33">
        <f aca="true" t="shared" si="3" ref="B18:K18">ROUND(B13*B7,2)</f>
        <v>394480.34</v>
      </c>
      <c r="C18" s="33">
        <f t="shared" si="3"/>
        <v>258591.07</v>
      </c>
      <c r="D18" s="33">
        <f t="shared" si="3"/>
        <v>865192.09</v>
      </c>
      <c r="E18" s="33">
        <f t="shared" si="3"/>
        <v>784317.08</v>
      </c>
      <c r="F18" s="33">
        <f t="shared" si="3"/>
        <v>724955.26</v>
      </c>
      <c r="G18" s="33">
        <f t="shared" si="3"/>
        <v>391416.26</v>
      </c>
      <c r="H18" s="33">
        <f t="shared" si="3"/>
        <v>224984.35</v>
      </c>
      <c r="I18" s="33">
        <f t="shared" si="3"/>
        <v>327776.76</v>
      </c>
      <c r="J18" s="33">
        <f t="shared" si="3"/>
        <v>278655.08</v>
      </c>
      <c r="K18" s="33">
        <f t="shared" si="3"/>
        <v>491946.54</v>
      </c>
      <c r="L18" s="33">
        <f aca="true" t="shared" si="4" ref="L18:L24">SUM(B18:K18)</f>
        <v>4742314.83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69734.75</v>
      </c>
      <c r="C19" s="33">
        <f t="shared" si="5"/>
        <v>101718.1</v>
      </c>
      <c r="D19" s="33">
        <f t="shared" si="5"/>
        <v>319557.99</v>
      </c>
      <c r="E19" s="33">
        <f t="shared" si="5"/>
        <v>166289.48</v>
      </c>
      <c r="F19" s="33">
        <f t="shared" si="5"/>
        <v>291172.25</v>
      </c>
      <c r="G19" s="33">
        <f t="shared" si="5"/>
        <v>174189.17</v>
      </c>
      <c r="H19" s="33">
        <f t="shared" si="5"/>
        <v>94390.01</v>
      </c>
      <c r="I19" s="33">
        <f t="shared" si="5"/>
        <v>112727.61</v>
      </c>
      <c r="J19" s="33">
        <f t="shared" si="5"/>
        <v>205799.1</v>
      </c>
      <c r="K19" s="33">
        <f t="shared" si="5"/>
        <v>112106.07</v>
      </c>
      <c r="L19" s="33">
        <f t="shared" si="4"/>
        <v>1647684.5300000003</v>
      </c>
      <c r="M19"/>
    </row>
    <row r="20" spans="1:13" ht="17.25" customHeight="1">
      <c r="A20" s="27" t="s">
        <v>26</v>
      </c>
      <c r="B20" s="33">
        <v>1644.49</v>
      </c>
      <c r="C20" s="33">
        <v>4929.77</v>
      </c>
      <c r="D20" s="33">
        <v>24828.78</v>
      </c>
      <c r="E20" s="33">
        <v>15767.13</v>
      </c>
      <c r="F20" s="33">
        <v>24485.76</v>
      </c>
      <c r="G20" s="33">
        <v>15382.78</v>
      </c>
      <c r="H20" s="33">
        <v>10459.12</v>
      </c>
      <c r="I20" s="33">
        <v>4318.65</v>
      </c>
      <c r="J20" s="33">
        <v>8881.74</v>
      </c>
      <c r="K20" s="33">
        <v>12524.23</v>
      </c>
      <c r="L20" s="33">
        <f t="shared" si="4"/>
        <v>123222.44999999998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1341.23</v>
      </c>
      <c r="L21" s="33">
        <f t="shared" si="4"/>
        <v>16094.759999999998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-7032.07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-7032.07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-42215.4</v>
      </c>
      <c r="C27" s="33">
        <f t="shared" si="6"/>
        <v>-25537.6</v>
      </c>
      <c r="D27" s="33">
        <f t="shared" si="6"/>
        <v>-74536</v>
      </c>
      <c r="E27" s="33">
        <f t="shared" si="6"/>
        <v>-66697.35</v>
      </c>
      <c r="F27" s="33">
        <f t="shared" si="6"/>
        <v>-59435.2</v>
      </c>
      <c r="G27" s="33">
        <f t="shared" si="6"/>
        <v>-35433.2</v>
      </c>
      <c r="H27" s="33">
        <f t="shared" si="6"/>
        <v>-24469.96</v>
      </c>
      <c r="I27" s="33">
        <f t="shared" si="6"/>
        <v>-31598.859999999997</v>
      </c>
      <c r="J27" s="33">
        <f t="shared" si="6"/>
        <v>-20754.8</v>
      </c>
      <c r="K27" s="33">
        <f t="shared" si="6"/>
        <v>-47581.6</v>
      </c>
      <c r="L27" s="33">
        <f aca="true" t="shared" si="7" ref="L27:L33">SUM(B27:K27)</f>
        <v>-428259.97</v>
      </c>
      <c r="M27"/>
    </row>
    <row r="28" spans="1:13" ht="18.75" customHeight="1">
      <c r="A28" s="27" t="s">
        <v>30</v>
      </c>
      <c r="B28" s="33">
        <f>B29+B30+B31+B32</f>
        <v>-22220</v>
      </c>
      <c r="C28" s="33">
        <f aca="true" t="shared" si="8" ref="C28:K28">C29+C30+C31+C32</f>
        <v>-25537.6</v>
      </c>
      <c r="D28" s="33">
        <f t="shared" si="8"/>
        <v>-74536</v>
      </c>
      <c r="E28" s="33">
        <f t="shared" si="8"/>
        <v>-62136.8</v>
      </c>
      <c r="F28" s="33">
        <f t="shared" si="8"/>
        <v>-59435.2</v>
      </c>
      <c r="G28" s="33">
        <f t="shared" si="8"/>
        <v>-35433.2</v>
      </c>
      <c r="H28" s="33">
        <f t="shared" si="8"/>
        <v>-16632</v>
      </c>
      <c r="I28" s="33">
        <f t="shared" si="8"/>
        <v>-31598.859999999997</v>
      </c>
      <c r="J28" s="33">
        <f t="shared" si="8"/>
        <v>-20754.8</v>
      </c>
      <c r="K28" s="33">
        <f t="shared" si="8"/>
        <v>-47581.6</v>
      </c>
      <c r="L28" s="33">
        <f t="shared" si="7"/>
        <v>-395866.06</v>
      </c>
      <c r="M28"/>
    </row>
    <row r="29" spans="1:13" s="36" customFormat="1" ht="18.75" customHeight="1">
      <c r="A29" s="34" t="s">
        <v>58</v>
      </c>
      <c r="B29" s="33">
        <f>-ROUND((B9)*$E$3,2)</f>
        <v>-22220</v>
      </c>
      <c r="C29" s="33">
        <f aca="true" t="shared" si="9" ref="C29:K29">-ROUND((C9)*$E$3,2)</f>
        <v>-25537.6</v>
      </c>
      <c r="D29" s="33">
        <f t="shared" si="9"/>
        <v>-74536</v>
      </c>
      <c r="E29" s="33">
        <f t="shared" si="9"/>
        <v>-62136.8</v>
      </c>
      <c r="F29" s="33">
        <f t="shared" si="9"/>
        <v>-59435.2</v>
      </c>
      <c r="G29" s="33">
        <f t="shared" si="9"/>
        <v>-35433.2</v>
      </c>
      <c r="H29" s="33">
        <f t="shared" si="9"/>
        <v>-16632</v>
      </c>
      <c r="I29" s="33">
        <f t="shared" si="9"/>
        <v>-22514.8</v>
      </c>
      <c r="J29" s="33">
        <f t="shared" si="9"/>
        <v>-20754.8</v>
      </c>
      <c r="K29" s="33">
        <f t="shared" si="9"/>
        <v>-47581.6</v>
      </c>
      <c r="L29" s="33">
        <f t="shared" si="7"/>
        <v>-386782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-9072.8</v>
      </c>
      <c r="J32" s="17">
        <v>0</v>
      </c>
      <c r="K32" s="17">
        <v>0</v>
      </c>
      <c r="L32" s="33">
        <f t="shared" si="7"/>
        <v>-9072.8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424985.41</v>
      </c>
      <c r="C48" s="41">
        <f aca="true" t="shared" si="12" ref="C48:K48">IF(C17+C27+C40+C49&lt;0,0,C17+C27+C49)</f>
        <v>341042.57000000007</v>
      </c>
      <c r="D48" s="41">
        <f t="shared" si="12"/>
        <v>1137725.32</v>
      </c>
      <c r="E48" s="41">
        <f t="shared" si="12"/>
        <v>895326.73</v>
      </c>
      <c r="F48" s="41">
        <f t="shared" si="12"/>
        <v>982519.3</v>
      </c>
      <c r="G48" s="41">
        <f t="shared" si="12"/>
        <v>545555.0100000001</v>
      </c>
      <c r="H48" s="41">
        <f t="shared" si="12"/>
        <v>306704.74999999994</v>
      </c>
      <c r="I48" s="41">
        <f t="shared" si="12"/>
        <v>414565.39</v>
      </c>
      <c r="J48" s="41">
        <f t="shared" si="12"/>
        <v>475263.5800000001</v>
      </c>
      <c r="K48" s="41">
        <f t="shared" si="12"/>
        <v>570336.47</v>
      </c>
      <c r="L48" s="42">
        <f>SUM(B48:K48)</f>
        <v>6094024.529999999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424985.41</v>
      </c>
      <c r="C54" s="41">
        <f aca="true" t="shared" si="14" ref="C54:J54">SUM(C55:C66)</f>
        <v>341042.57999999996</v>
      </c>
      <c r="D54" s="41">
        <f t="shared" si="14"/>
        <v>1137725.32</v>
      </c>
      <c r="E54" s="41">
        <f t="shared" si="14"/>
        <v>895326.73</v>
      </c>
      <c r="F54" s="41">
        <f t="shared" si="14"/>
        <v>982519.29</v>
      </c>
      <c r="G54" s="41">
        <f t="shared" si="14"/>
        <v>545555.01</v>
      </c>
      <c r="H54" s="41">
        <f t="shared" si="14"/>
        <v>306704.75</v>
      </c>
      <c r="I54" s="41">
        <f>SUM(I55:I69)</f>
        <v>414565.39</v>
      </c>
      <c r="J54" s="41">
        <f t="shared" si="14"/>
        <v>475263.5800000001</v>
      </c>
      <c r="K54" s="41">
        <f>SUM(K55:K68)</f>
        <v>570336.46</v>
      </c>
      <c r="L54" s="46">
        <f>SUM(B54:K54)</f>
        <v>6094024.52</v>
      </c>
      <c r="M54" s="40"/>
    </row>
    <row r="55" spans="1:13" ht="18.75" customHeight="1">
      <c r="A55" s="47" t="s">
        <v>51</v>
      </c>
      <c r="B55" s="48">
        <v>424985.41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424985.41</v>
      </c>
      <c r="M55" s="40"/>
    </row>
    <row r="56" spans="1:12" ht="18.75" customHeight="1">
      <c r="A56" s="47" t="s">
        <v>61</v>
      </c>
      <c r="B56" s="17">
        <v>0</v>
      </c>
      <c r="C56" s="48">
        <v>296707.04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296707.04</v>
      </c>
    </row>
    <row r="57" spans="1:12" ht="18.75" customHeight="1">
      <c r="A57" s="47" t="s">
        <v>62</v>
      </c>
      <c r="B57" s="17">
        <v>0</v>
      </c>
      <c r="C57" s="48">
        <v>44335.54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44335.54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1137725.32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1137725.32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895326.73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895326.73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982519.29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982519.29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545555.01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545555.01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306704.75</v>
      </c>
      <c r="I62" s="17">
        <v>0</v>
      </c>
      <c r="J62" s="17">
        <v>0</v>
      </c>
      <c r="K62" s="17">
        <v>0</v>
      </c>
      <c r="L62" s="46">
        <f t="shared" si="15"/>
        <v>306704.75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475263.5800000001</v>
      </c>
      <c r="K64" s="17">
        <v>0</v>
      </c>
      <c r="L64" s="46">
        <f t="shared" si="15"/>
        <v>475263.5800000001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317506.31</v>
      </c>
      <c r="L65" s="46">
        <f t="shared" si="15"/>
        <v>317506.31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252830.15</v>
      </c>
      <c r="L66" s="46">
        <f t="shared" si="15"/>
        <v>252830.15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414565.39</v>
      </c>
      <c r="J69" s="52">
        <v>0</v>
      </c>
      <c r="K69" s="52">
        <v>0</v>
      </c>
      <c r="L69" s="51">
        <f>SUM(B69:K69)</f>
        <v>414565.39</v>
      </c>
    </row>
    <row r="70" spans="1:12" ht="18" customHeight="1">
      <c r="A70" s="53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2020-12-17T12:24:44Z</dcterms:modified>
  <cp:category/>
  <cp:version/>
  <cp:contentType/>
  <cp:contentStatus/>
</cp:coreProperties>
</file>