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<sst xmlns="http://schemas.openxmlformats.org/spreadsheetml/2006/main" count="80" uniqueCount="79">
  <si>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</si>
  <si>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</si>
  <si>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</si>
  <si>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</si>
  <si>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</si>
  <si>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</si>
  <si>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</si>
  <si>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</si>
  <si>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</si>
  <si>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</si>
  <si>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</si>
  <si>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</si>
  <si>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</si>
  <si>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</si>
  <si>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</si>
  <si>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</si>
  <si>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</si>
  <si>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</si>
  <si>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</si>
  <si>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</si>
  <si>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</si>
  <si>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</si>
  <si>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</si>
  <si>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</si>
  <si>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</si>
  <si>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</si>
  <si>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</si>
  <si>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</si>
  <si>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</si>
  <si>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</si>
  <si>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</si>
  <si>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</si>
  <si>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</si>
  <si>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</si>
  <si>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</si>
  <si>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</si>
  <si>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</si>
  <si>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</si>
  <si>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</si>
  <si>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</si>
  <si>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</si>
  <si>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</si>
  <si>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</si>
  <si>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</si>
  <si>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</si>
  <si>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</si>
  <si>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</si>
  <si>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</si>
  <si>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</si>
  <si>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</si>
  <si>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</si>
  <si>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</si>
  <si>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</si>
  <si>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</si>
  <si>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</si>
  <si>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</si>
  <si>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</si>
  <si>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</si>
  <si>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</si>
  <si>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</si>
  <si>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</si>
  <si>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</si>
  <si>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</si>
  <si>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</si>
  <si>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</si>
  <si>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</si>
  <si>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</si>
  <si>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</si>
  <si>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</si>
  <si>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</si>
  <si>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</si>
  <si>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</si>
  <si>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</si>
  <si>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</si>
  <si>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</si>
  <si>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08/12/20 - VENCIMENTO 15/12/20</t>
  </si>
  <si>
    <t>7.15. Consórcio KBPX</t>
  </si>
  <si>
    <t>5.3. Revisão de Remuneração pelo Transporte Coletivo ¹</t>
  </si>
  <si>
    <t>¹ Tarifa de remuneração e fator de transição de 01/05/20 a 06/12/20.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</si>
</sst>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65283</v>
      </c>
      <c r="C7" s="10">
        <f>C8+C11</f>
        <v>84663</v>
      </c>
      <c r="D7" s="10">
        <f aca="true" t="shared" si="0" ref="D7:K7">D8+D11</f>
        <v>228804</v>
      </c>
      <c r="E7" s="10">
        <f t="shared" si="0"/>
        <v>205793</v>
      </c>
      <c r="F7" s="10">
        <f t="shared" si="0"/>
        <v>217703</v>
      </c>
      <c r="G7" s="10">
        <f t="shared" si="0"/>
        <v>107367</v>
      </c>
      <c r="H7" s="10">
        <f t="shared" si="0"/>
        <v>55512</v>
      </c>
      <c r="I7" s="10">
        <f t="shared" si="0"/>
        <v>96653</v>
      </c>
      <c r="J7" s="10">
        <f t="shared" si="0"/>
        <v>77065</v>
      </c>
      <c r="K7" s="10">
        <f t="shared" si="0"/>
        <v>166847</v>
      </c>
      <c r="L7" s="10">
        <f>SUM(B7:K7)</f>
        <v>1305690</v>
      </c>
      <c r="M7" s="11"/>
    </row>
    <row r="8" spans="1:13" ht="17.25" customHeight="1">
      <c r="A8" s="12" t="s">
        <v>18</v>
      </c>
      <c r="B8" s="13">
        <f>B9+B10</f>
        <v>5291</v>
      </c>
      <c r="C8" s="13">
        <f aca="true" t="shared" si="1" ref="C8:K8">C9+C10</f>
        <v>6144</v>
      </c>
      <c r="D8" s="13">
        <f t="shared" si="1"/>
        <v>17202</v>
      </c>
      <c r="E8" s="13">
        <f t="shared" si="1"/>
        <v>14287</v>
      </c>
      <c r="F8" s="13">
        <f t="shared" si="1"/>
        <v>13910</v>
      </c>
      <c r="G8" s="13">
        <f t="shared" si="1"/>
        <v>8301</v>
      </c>
      <c r="H8" s="13">
        <f t="shared" si="1"/>
        <v>3674</v>
      </c>
      <c r="I8" s="13">
        <f t="shared" si="1"/>
        <v>4941</v>
      </c>
      <c r="J8" s="13">
        <f t="shared" si="1"/>
        <v>4685</v>
      </c>
      <c r="K8" s="13">
        <f t="shared" si="1"/>
        <v>10699</v>
      </c>
      <c r="L8" s="13">
        <f>SUM(B8:K8)</f>
        <v>89134</v>
      </c>
      <c r="M8"/>
    </row>
    <row r="9" spans="1:13" ht="17.25" customHeight="1">
      <c r="A9" s="14" t="s">
        <v>19</v>
      </c>
      <c r="B9" s="15">
        <v>5290</v>
      </c>
      <c r="C9" s="15">
        <v>6144</v>
      </c>
      <c r="D9" s="15">
        <v>17202</v>
      </c>
      <c r="E9" s="15">
        <v>14287</v>
      </c>
      <c r="F9" s="15">
        <v>13910</v>
      </c>
      <c r="G9" s="15">
        <v>8301</v>
      </c>
      <c r="H9" s="15">
        <v>3674</v>
      </c>
      <c r="I9" s="15">
        <v>4941</v>
      </c>
      <c r="J9" s="15">
        <v>4685</v>
      </c>
      <c r="K9" s="15">
        <v>10699</v>
      </c>
      <c r="L9" s="13">
        <f>SUM(B9:K9)</f>
        <v>89133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59992</v>
      </c>
      <c r="C11" s="15">
        <v>78519</v>
      </c>
      <c r="D11" s="15">
        <v>211602</v>
      </c>
      <c r="E11" s="15">
        <v>191506</v>
      </c>
      <c r="F11" s="15">
        <v>203793</v>
      </c>
      <c r="G11" s="15">
        <v>99066</v>
      </c>
      <c r="H11" s="15">
        <v>51838</v>
      </c>
      <c r="I11" s="15">
        <v>91712</v>
      </c>
      <c r="J11" s="15">
        <v>72380</v>
      </c>
      <c r="K11" s="15">
        <v>156148</v>
      </c>
      <c r="L11" s="13">
        <f>SUM(B11:K11)</f>
        <v>1216556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1.217308192975576</v>
      </c>
      <c r="C15" s="22">
        <v>1.382642130562544</v>
      </c>
      <c r="D15" s="22">
        <v>1.411865232977806</v>
      </c>
      <c r="E15" s="22">
        <v>1.243684590447731</v>
      </c>
      <c r="F15" s="22">
        <v>1.424819503066662</v>
      </c>
      <c r="G15" s="22">
        <v>1.465466334744488</v>
      </c>
      <c r="H15" s="22">
        <v>1.450415543225691</v>
      </c>
      <c r="I15" s="22">
        <v>1.381425850558595</v>
      </c>
      <c r="J15" s="22">
        <v>1.765905474988245</v>
      </c>
      <c r="K15" s="22">
        <v>1.249286017838569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464529.86</v>
      </c>
      <c r="C17" s="25">
        <f aca="true" t="shared" si="2" ref="C17:K17">C18+C19+C20+C21+C22+C23+C24</f>
        <v>364541.1</v>
      </c>
      <c r="D17" s="25">
        <f t="shared" si="2"/>
        <v>1204152.3299999998</v>
      </c>
      <c r="E17" s="25">
        <f t="shared" si="2"/>
        <v>955273.6200000001</v>
      </c>
      <c r="F17" s="25">
        <f t="shared" si="2"/>
        <v>1038429.24</v>
      </c>
      <c r="G17" s="25">
        <f t="shared" si="2"/>
        <v>580154.83</v>
      </c>
      <c r="H17" s="25">
        <f t="shared" si="2"/>
        <v>329974.54</v>
      </c>
      <c r="I17" s="25">
        <f t="shared" si="2"/>
        <v>444004.64999999997</v>
      </c>
      <c r="J17" s="25">
        <f t="shared" si="2"/>
        <v>492490.91000000003</v>
      </c>
      <c r="K17" s="25">
        <f t="shared" si="2"/>
        <v>615480.0199999999</v>
      </c>
      <c r="L17" s="25">
        <f>L18+L19+L20+L21+L22+L23+L24</f>
        <v>6489031.1</v>
      </c>
      <c r="M17"/>
    </row>
    <row r="18" spans="1:13" ht="17.25" customHeight="1">
      <c r="A18" s="26" t="s">
        <v>24</v>
      </c>
      <c r="B18" s="33">
        <f aca="true" t="shared" si="3" ref="B18:K18">ROUND(B13*B7,2)</f>
        <v>379170.19</v>
      </c>
      <c r="C18" s="33">
        <f t="shared" si="3"/>
        <v>259178.84</v>
      </c>
      <c r="D18" s="33">
        <f t="shared" si="3"/>
        <v>834173.62</v>
      </c>
      <c r="E18" s="33">
        <f t="shared" si="3"/>
        <v>758758.79</v>
      </c>
      <c r="F18" s="33">
        <f t="shared" si="3"/>
        <v>710539.05</v>
      </c>
      <c r="G18" s="33">
        <f t="shared" si="3"/>
        <v>385071.75</v>
      </c>
      <c r="H18" s="33">
        <f t="shared" si="3"/>
        <v>219361.22</v>
      </c>
      <c r="I18" s="33">
        <f t="shared" si="3"/>
        <v>317224.81</v>
      </c>
      <c r="J18" s="33">
        <f t="shared" si="3"/>
        <v>272340</v>
      </c>
      <c r="K18" s="33">
        <f t="shared" si="3"/>
        <v>481403.65</v>
      </c>
      <c r="L18" s="33">
        <f aca="true" t="shared" si="4" ref="L18:L24">SUM(B18:K18)</f>
        <v>4617221.920000001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82396.79</v>
      </c>
      <c r="C19" s="33">
        <f t="shared" si="5"/>
        <v>99172.74</v>
      </c>
      <c r="D19" s="33">
        <f t="shared" si="5"/>
        <v>343567.11</v>
      </c>
      <c r="E19" s="33">
        <f t="shared" si="5"/>
        <v>184897.82</v>
      </c>
      <c r="F19" s="33">
        <f t="shared" si="5"/>
        <v>301850.85</v>
      </c>
      <c r="G19" s="33">
        <f t="shared" si="5"/>
        <v>179237.94</v>
      </c>
      <c r="H19" s="33">
        <f t="shared" si="5"/>
        <v>98803.7</v>
      </c>
      <c r="I19" s="33">
        <f t="shared" si="5"/>
        <v>120997.74</v>
      </c>
      <c r="J19" s="33">
        <f t="shared" si="5"/>
        <v>208586.7</v>
      </c>
      <c r="K19" s="33">
        <f t="shared" si="5"/>
        <v>120007.2</v>
      </c>
      <c r="L19" s="33">
        <f t="shared" si="4"/>
        <v>1739518.5899999999</v>
      </c>
      <c r="M19"/>
    </row>
    <row r="20" spans="1:13" ht="17.25" customHeight="1">
      <c r="A20" s="27" t="s">
        <v>26</v>
      </c>
      <c r="B20" s="33">
        <v>1621.65</v>
      </c>
      <c r="C20" s="33">
        <v>4848.29</v>
      </c>
      <c r="D20" s="33">
        <v>23729.14</v>
      </c>
      <c r="E20" s="33">
        <v>16093.07</v>
      </c>
      <c r="F20" s="33">
        <v>24698.11</v>
      </c>
      <c r="G20" s="33">
        <v>15845.14</v>
      </c>
      <c r="H20" s="33">
        <v>10468.39</v>
      </c>
      <c r="I20" s="33">
        <v>4440.87</v>
      </c>
      <c r="J20" s="33">
        <v>8881.75</v>
      </c>
      <c r="K20" s="33">
        <v>12727.94</v>
      </c>
      <c r="L20" s="33">
        <f t="shared" si="4"/>
        <v>123354.35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-7032.07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-7032.07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-126.45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-126.45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-826.010000000002</v>
      </c>
      <c r="C27" s="33">
        <f t="shared" si="6"/>
        <v>-28380</v>
      </c>
      <c r="D27" s="33">
        <f t="shared" si="6"/>
        <v>-80836.8</v>
      </c>
      <c r="E27" s="33">
        <f t="shared" si="6"/>
        <v>-67423.35</v>
      </c>
      <c r="F27" s="33">
        <f t="shared" si="6"/>
        <v>-63778</v>
      </c>
      <c r="G27" s="33">
        <f t="shared" si="6"/>
        <v>-38346</v>
      </c>
      <c r="H27" s="33">
        <f t="shared" si="6"/>
        <v>-24676.760000000002</v>
      </c>
      <c r="I27" s="33">
        <f t="shared" si="6"/>
        <v>-44756.1</v>
      </c>
      <c r="J27" s="33">
        <f t="shared" si="6"/>
        <v>-24336.4</v>
      </c>
      <c r="K27" s="33">
        <f t="shared" si="6"/>
        <v>-47075.6</v>
      </c>
      <c r="L27" s="33">
        <f aca="true" t="shared" si="7" ref="L27:L33">SUM(B27:K27)</f>
        <v>-420435.02</v>
      </c>
      <c r="M27"/>
    </row>
    <row r="28" spans="1:13" ht="18.75" customHeight="1">
      <c r="A28" s="27" t="s">
        <v>30</v>
      </c>
      <c r="B28" s="33">
        <f>B29+B30+B31+B32</f>
        <v>-23276</v>
      </c>
      <c r="C28" s="33">
        <f aca="true" t="shared" si="8" ref="C28:K28">C29+C30+C31+C32</f>
        <v>-27033.6</v>
      </c>
      <c r="D28" s="33">
        <f t="shared" si="8"/>
        <v>-75688.8</v>
      </c>
      <c r="E28" s="33">
        <f t="shared" si="8"/>
        <v>-62862.8</v>
      </c>
      <c r="F28" s="33">
        <f t="shared" si="8"/>
        <v>-61204</v>
      </c>
      <c r="G28" s="33">
        <f t="shared" si="8"/>
        <v>-36524.4</v>
      </c>
      <c r="H28" s="33">
        <f t="shared" si="8"/>
        <v>-16165.6</v>
      </c>
      <c r="I28" s="33">
        <f t="shared" si="8"/>
        <v>-43409.7</v>
      </c>
      <c r="J28" s="33">
        <f t="shared" si="8"/>
        <v>-20614</v>
      </c>
      <c r="K28" s="33">
        <f t="shared" si="8"/>
        <v>-47075.6</v>
      </c>
      <c r="L28" s="33">
        <f t="shared" si="7"/>
        <v>-413854.5</v>
      </c>
      <c r="M28"/>
    </row>
    <row r="29" spans="1:13" s="36" customFormat="1" ht="18.75" customHeight="1">
      <c r="A29" s="34" t="s">
        <v>57</v>
      </c>
      <c r="B29" s="33">
        <f>-ROUND((B9)*$E$3,2)</f>
        <v>-23276</v>
      </c>
      <c r="C29" s="33">
        <f aca="true" t="shared" si="9" ref="C29:K29">-ROUND((C9)*$E$3,2)</f>
        <v>-27033.6</v>
      </c>
      <c r="D29" s="33">
        <f t="shared" si="9"/>
        <v>-75688.8</v>
      </c>
      <c r="E29" s="33">
        <f t="shared" si="9"/>
        <v>-62862.8</v>
      </c>
      <c r="F29" s="33">
        <f t="shared" si="9"/>
        <v>-61204</v>
      </c>
      <c r="G29" s="33">
        <f t="shared" si="9"/>
        <v>-36524.4</v>
      </c>
      <c r="H29" s="33">
        <f t="shared" si="9"/>
        <v>-16165.6</v>
      </c>
      <c r="I29" s="33">
        <f t="shared" si="9"/>
        <v>-21740.4</v>
      </c>
      <c r="J29" s="33">
        <f t="shared" si="9"/>
        <v>-20614</v>
      </c>
      <c r="K29" s="33">
        <f t="shared" si="9"/>
        <v>-47075.6</v>
      </c>
      <c r="L29" s="33">
        <f t="shared" si="7"/>
        <v>-392185.2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-16.89</v>
      </c>
      <c r="J31" s="17">
        <v>0</v>
      </c>
      <c r="K31" s="17">
        <v>0</v>
      </c>
      <c r="L31" s="33">
        <f t="shared" si="7"/>
        <v>-16.89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-21652.41</v>
      </c>
      <c r="J32" s="17">
        <v>0</v>
      </c>
      <c r="K32" s="17">
        <v>0</v>
      </c>
      <c r="L32" s="33">
        <f t="shared" si="7"/>
        <v>-21652.41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-1346.4</v>
      </c>
      <c r="D33" s="38">
        <f t="shared" si="10"/>
        <v>-5148</v>
      </c>
      <c r="E33" s="38">
        <f t="shared" si="10"/>
        <v>-4560.55</v>
      </c>
      <c r="F33" s="38">
        <f t="shared" si="10"/>
        <v>-2574</v>
      </c>
      <c r="G33" s="38">
        <f t="shared" si="10"/>
        <v>-1821.6</v>
      </c>
      <c r="H33" s="38">
        <f t="shared" si="10"/>
        <v>-8511.16</v>
      </c>
      <c r="I33" s="38">
        <f t="shared" si="10"/>
        <v>-1346.4</v>
      </c>
      <c r="J33" s="38">
        <f t="shared" si="10"/>
        <v>-3722.4</v>
      </c>
      <c r="K33" s="38">
        <f t="shared" si="10"/>
        <v>0</v>
      </c>
      <c r="L33" s="33">
        <f t="shared" si="7"/>
        <v>-49025.91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33">
        <v>-1346.4</v>
      </c>
      <c r="D38" s="33">
        <v>-5148</v>
      </c>
      <c r="E38" s="17">
        <v>0</v>
      </c>
      <c r="F38" s="33">
        <v>-2574</v>
      </c>
      <c r="G38" s="33">
        <v>-1821.6</v>
      </c>
      <c r="H38" s="33">
        <v>-673.2</v>
      </c>
      <c r="I38" s="33">
        <v>-1346.4</v>
      </c>
      <c r="J38" s="33">
        <v>-3722.4</v>
      </c>
      <c r="K38" s="17">
        <v>0</v>
      </c>
      <c r="L38" s="33">
        <f t="shared" si="11"/>
        <v>-16632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42445.39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3">
        <f t="shared" si="11"/>
        <v>42445.39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463703.85</v>
      </c>
      <c r="C48" s="41">
        <f aca="true" t="shared" si="12" ref="C48:K48">IF(C17+C27+C40+C49&lt;0,0,C17+C27+C49)</f>
        <v>336161.1</v>
      </c>
      <c r="D48" s="41">
        <f t="shared" si="12"/>
        <v>1123315.5299999998</v>
      </c>
      <c r="E48" s="41">
        <f t="shared" si="12"/>
        <v>887850.2700000001</v>
      </c>
      <c r="F48" s="41">
        <f t="shared" si="12"/>
        <v>974651.24</v>
      </c>
      <c r="G48" s="41">
        <f t="shared" si="12"/>
        <v>541808.83</v>
      </c>
      <c r="H48" s="41">
        <f t="shared" si="12"/>
        <v>305297.77999999997</v>
      </c>
      <c r="I48" s="41">
        <f t="shared" si="12"/>
        <v>399248.55</v>
      </c>
      <c r="J48" s="41">
        <f t="shared" si="12"/>
        <v>468154.51</v>
      </c>
      <c r="K48" s="41">
        <f t="shared" si="12"/>
        <v>568404.4199999999</v>
      </c>
      <c r="L48" s="42">
        <f>SUM(B48:K48)</f>
        <v>6068596.08</v>
      </c>
      <c r="M48" s="54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463703.85</v>
      </c>
      <c r="C54" s="41">
        <f aca="true" t="shared" si="14" ref="C54:J54">SUM(C55:C66)</f>
        <v>336161.1</v>
      </c>
      <c r="D54" s="41">
        <f t="shared" si="14"/>
        <v>1123315.54</v>
      </c>
      <c r="E54" s="41">
        <f t="shared" si="14"/>
        <v>887850.28</v>
      </c>
      <c r="F54" s="41">
        <f t="shared" si="14"/>
        <v>974651.24</v>
      </c>
      <c r="G54" s="41">
        <f t="shared" si="14"/>
        <v>541808.82</v>
      </c>
      <c r="H54" s="41">
        <f t="shared" si="14"/>
        <v>305297.78</v>
      </c>
      <c r="I54" s="41">
        <f>SUM(I55:I69)</f>
        <v>399248.55</v>
      </c>
      <c r="J54" s="41">
        <f t="shared" si="14"/>
        <v>468154.51</v>
      </c>
      <c r="K54" s="41">
        <f>SUM(K55:K68)</f>
        <v>568404.42</v>
      </c>
      <c r="L54" s="46">
        <f>SUM(B54:K54)</f>
        <v>6068596.09</v>
      </c>
      <c r="M54" s="40"/>
    </row>
    <row r="55" spans="1:13" ht="18.75" customHeight="1">
      <c r="A55" s="47" t="s">
        <v>50</v>
      </c>
      <c r="B55" s="48">
        <v>463703.85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463703.85</v>
      </c>
      <c r="M55" s="40"/>
    </row>
    <row r="56" spans="1:12" ht="18.75" customHeight="1">
      <c r="A56" s="47" t="s">
        <v>60</v>
      </c>
      <c r="B56" s="17">
        <v>0</v>
      </c>
      <c r="C56" s="48">
        <v>294309.04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294309.04</v>
      </c>
    </row>
    <row r="57" spans="1:12" ht="18.75" customHeight="1">
      <c r="A57" s="47" t="s">
        <v>61</v>
      </c>
      <c r="B57" s="17">
        <v>0</v>
      </c>
      <c r="C57" s="48">
        <v>41852.06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41852.06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1123315.54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1123315.54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887850.28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887850.28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974651.24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974651.24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541808.82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541808.82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305297.78</v>
      </c>
      <c r="I62" s="17">
        <v>0</v>
      </c>
      <c r="J62" s="17">
        <v>0</v>
      </c>
      <c r="K62" s="17">
        <v>0</v>
      </c>
      <c r="L62" s="46">
        <f t="shared" si="15"/>
        <v>305297.78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468154.51</v>
      </c>
      <c r="K64" s="17">
        <v>0</v>
      </c>
      <c r="L64" s="46">
        <f t="shared" si="15"/>
        <v>468154.51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316601.26</v>
      </c>
      <c r="L65" s="46">
        <f t="shared" si="15"/>
        <v>316601.26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251803.16</v>
      </c>
      <c r="L66" s="46">
        <f t="shared" si="15"/>
        <v>251803.16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399248.55</v>
      </c>
      <c r="J69" s="52">
        <v>0</v>
      </c>
      <c r="K69" s="52">
        <v>0</v>
      </c>
      <c r="L69" s="51">
        <f>SUM(B69:K69)</f>
        <v>399248.55</v>
      </c>
    </row>
    <row r="70" spans="1:12" ht="18" customHeight="1">
      <c r="A70" s="53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2020-12-14T18:28:18Z</dcterms:modified>
  <cp:category/>
  <cp:version/>
  <cp:contentType/>
  <cp:contentStatus/>
</cp:coreProperties>
</file>