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<sst xmlns="http://schemas.openxmlformats.org/spreadsheetml/2006/main" count="79" uniqueCount="78">
  <si>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</si>
  <si>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</si>
  <si>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</si>
  <si>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</si>
  <si>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</si>
  <si>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</si>
  <si>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</si>
  <si>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</si>
  <si>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</si>
  <si>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</si>
  <si>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</si>
  <si>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</si>
  <si>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</si>
  <si>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</si>
  <si>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</si>
  <si>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</si>
  <si>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</si>
  <si>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</si>
  <si>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</si>
  <si>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</si>
  <si>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</si>
  <si>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</si>
  <si>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</si>
  <si>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</si>
  <si>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</si>
  <si>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</si>
  <si>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</si>
  <si>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</si>
  <si>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</si>
  <si>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</si>
  <si>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</si>
  <si>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</si>
  <si>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</si>
  <si>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</si>
  <si>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</si>
  <si>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</si>
  <si>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</si>
  <si>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</si>
  <si>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</si>
  <si>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</si>
  <si>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</si>
  <si>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</si>
  <si>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</si>
  <si>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</si>
  <si>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</si>
  <si>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</si>
  <si>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</si>
  <si>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</si>
  <si>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</si>
  <si>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</si>
  <si>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</si>
  <si>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</si>
  <si>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</si>
  <si>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</si>
  <si>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</si>
  <si>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</si>
  <si>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</si>
  <si>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</si>
  <si>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</si>
  <si>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</si>
  <si>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</si>
  <si>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</si>
  <si>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</si>
  <si>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</si>
  <si>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</si>
  <si>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</si>
  <si>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</si>
  <si>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</si>
  <si>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</si>
  <si>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</si>
  <si>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</si>
  <si>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</si>
  <si>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</si>
  <si>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</si>
  <si>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</si>
  <si>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</si>
  <si>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07/12/20 - VENCIMENTO 14/12/20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</si>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</sst>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66379</v>
      </c>
      <c r="C7" s="10">
        <f>C8+C11</f>
        <v>82361</v>
      </c>
      <c r="D7" s="10">
        <f aca="true" t="shared" si="0" ref="D7:K7">D8+D11</f>
        <v>226548</v>
      </c>
      <c r="E7" s="10">
        <f t="shared" si="0"/>
        <v>206056</v>
      </c>
      <c r="F7" s="10">
        <f t="shared" si="0"/>
        <v>218173</v>
      </c>
      <c r="G7" s="10">
        <f t="shared" si="0"/>
        <v>105582</v>
      </c>
      <c r="H7" s="10">
        <f t="shared" si="0"/>
        <v>53614</v>
      </c>
      <c r="I7" s="10">
        <f t="shared" si="0"/>
        <v>95634</v>
      </c>
      <c r="J7" s="10">
        <f t="shared" si="0"/>
        <v>74917</v>
      </c>
      <c r="K7" s="10">
        <f t="shared" si="0"/>
        <v>163782</v>
      </c>
      <c r="L7" s="10">
        <f>SUM(B7:K7)</f>
        <v>1293046</v>
      </c>
      <c r="M7" s="11"/>
    </row>
    <row r="8" spans="1:13" ht="17.25" customHeight="1">
      <c r="A8" s="12" t="s">
        <v>18</v>
      </c>
      <c r="B8" s="13">
        <f>B9+B10</f>
        <v>5653</v>
      </c>
      <c r="C8" s="13">
        <f aca="true" t="shared" si="1" ref="C8:K8">C9+C10</f>
        <v>6644</v>
      </c>
      <c r="D8" s="13">
        <f t="shared" si="1"/>
        <v>18549</v>
      </c>
      <c r="E8" s="13">
        <f t="shared" si="1"/>
        <v>15886</v>
      </c>
      <c r="F8" s="13">
        <f t="shared" si="1"/>
        <v>15644</v>
      </c>
      <c r="G8" s="13">
        <f t="shared" si="1"/>
        <v>8968</v>
      </c>
      <c r="H8" s="13">
        <f t="shared" si="1"/>
        <v>3826</v>
      </c>
      <c r="I8" s="13">
        <f t="shared" si="1"/>
        <v>5284</v>
      </c>
      <c r="J8" s="13">
        <f t="shared" si="1"/>
        <v>4746</v>
      </c>
      <c r="K8" s="13">
        <f t="shared" si="1"/>
        <v>11643</v>
      </c>
      <c r="L8" s="13">
        <f>SUM(B8:K8)</f>
        <v>96843</v>
      </c>
      <c r="M8"/>
    </row>
    <row r="9" spans="1:13" ht="17.25" customHeight="1">
      <c r="A9" s="14" t="s">
        <v>19</v>
      </c>
      <c r="B9" s="15">
        <v>5653</v>
      </c>
      <c r="C9" s="15">
        <v>6644</v>
      </c>
      <c r="D9" s="15">
        <v>18549</v>
      </c>
      <c r="E9" s="15">
        <v>15886</v>
      </c>
      <c r="F9" s="15">
        <v>15644</v>
      </c>
      <c r="G9" s="15">
        <v>8968</v>
      </c>
      <c r="H9" s="15">
        <v>3826</v>
      </c>
      <c r="I9" s="15">
        <v>5284</v>
      </c>
      <c r="J9" s="15">
        <v>4746</v>
      </c>
      <c r="K9" s="15">
        <v>11643</v>
      </c>
      <c r="L9" s="13">
        <f>SUM(B9:K9)</f>
        <v>96843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60726</v>
      </c>
      <c r="C11" s="15">
        <v>75717</v>
      </c>
      <c r="D11" s="15">
        <v>207999</v>
      </c>
      <c r="E11" s="15">
        <v>190170</v>
      </c>
      <c r="F11" s="15">
        <v>202529</v>
      </c>
      <c r="G11" s="15">
        <v>96614</v>
      </c>
      <c r="H11" s="15">
        <v>49788</v>
      </c>
      <c r="I11" s="15">
        <v>90350</v>
      </c>
      <c r="J11" s="15">
        <v>70171</v>
      </c>
      <c r="K11" s="15">
        <v>152139</v>
      </c>
      <c r="L11" s="13">
        <f>SUM(B11:K11)</f>
        <v>1196203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1.194420338836806</v>
      </c>
      <c r="C15" s="22">
        <v>1.415315719283045</v>
      </c>
      <c r="D15" s="22">
        <v>1.423690523497815</v>
      </c>
      <c r="E15" s="22">
        <v>1.241400703281458</v>
      </c>
      <c r="F15" s="22">
        <v>1.424984400565554</v>
      </c>
      <c r="G15" s="22">
        <v>1.475301236144045</v>
      </c>
      <c r="H15" s="22">
        <v>1.495026130800412</v>
      </c>
      <c r="I15" s="22">
        <v>1.388226318408804</v>
      </c>
      <c r="J15" s="22">
        <v>1.818994903444311</v>
      </c>
      <c r="K15" s="22">
        <v>1.273244192338635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463311.33999999997</v>
      </c>
      <c r="C17" s="25">
        <f aca="true" t="shared" si="2" ref="C17:K17">C18+C19+C20+C21+C22+C23+C24</f>
        <v>362994.77999999997</v>
      </c>
      <c r="D17" s="25">
        <f t="shared" si="2"/>
        <v>1202612.3099999998</v>
      </c>
      <c r="E17" s="25">
        <f t="shared" si="2"/>
        <v>954544.98</v>
      </c>
      <c r="F17" s="25">
        <f t="shared" si="2"/>
        <v>1040828.1799999999</v>
      </c>
      <c r="G17" s="25">
        <f t="shared" si="2"/>
        <v>574149.0900000001</v>
      </c>
      <c r="H17" s="25">
        <f t="shared" si="2"/>
        <v>328489.23</v>
      </c>
      <c r="I17" s="25">
        <f t="shared" si="2"/>
        <v>441287.97</v>
      </c>
      <c r="J17" s="25">
        <f t="shared" si="2"/>
        <v>493141.63</v>
      </c>
      <c r="K17" s="25">
        <f t="shared" si="2"/>
        <v>616019.36</v>
      </c>
      <c r="L17" s="25">
        <f>L18+L19+L20+L21+L22+L23+L24</f>
        <v>6477378.87</v>
      </c>
      <c r="M17"/>
    </row>
    <row r="18" spans="1:13" ht="17.25" customHeight="1">
      <c r="A18" s="26" t="s">
        <v>24</v>
      </c>
      <c r="B18" s="33">
        <f aca="true" t="shared" si="3" ref="B18:K18">ROUND(B13*B7,2)</f>
        <v>385535.87</v>
      </c>
      <c r="C18" s="33">
        <f t="shared" si="3"/>
        <v>252131.73</v>
      </c>
      <c r="D18" s="33">
        <f t="shared" si="3"/>
        <v>825948.7</v>
      </c>
      <c r="E18" s="33">
        <f t="shared" si="3"/>
        <v>759728.47</v>
      </c>
      <c r="F18" s="33">
        <f t="shared" si="3"/>
        <v>712073.04</v>
      </c>
      <c r="G18" s="33">
        <f t="shared" si="3"/>
        <v>378669.84</v>
      </c>
      <c r="H18" s="33">
        <f t="shared" si="3"/>
        <v>211861.08</v>
      </c>
      <c r="I18" s="33">
        <f t="shared" si="3"/>
        <v>313880.35</v>
      </c>
      <c r="J18" s="33">
        <f t="shared" si="3"/>
        <v>264749.19</v>
      </c>
      <c r="K18" s="33">
        <f t="shared" si="3"/>
        <v>472560.2</v>
      </c>
      <c r="L18" s="33">
        <f aca="true" t="shared" si="4" ref="L18:L24">SUM(B18:K18)</f>
        <v>4577138.47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74956.01</v>
      </c>
      <c r="C19" s="33">
        <f t="shared" si="5"/>
        <v>104714.27</v>
      </c>
      <c r="D19" s="33">
        <f t="shared" si="5"/>
        <v>349946.64</v>
      </c>
      <c r="E19" s="33">
        <f t="shared" si="5"/>
        <v>183398.99</v>
      </c>
      <c r="F19" s="33">
        <f t="shared" si="5"/>
        <v>302619.93</v>
      </c>
      <c r="G19" s="33">
        <f t="shared" si="5"/>
        <v>179982.24</v>
      </c>
      <c r="H19" s="33">
        <f t="shared" si="5"/>
        <v>104876.77</v>
      </c>
      <c r="I19" s="33">
        <f t="shared" si="5"/>
        <v>121856.61</v>
      </c>
      <c r="J19" s="33">
        <f t="shared" si="5"/>
        <v>216828.24</v>
      </c>
      <c r="K19" s="33">
        <f t="shared" si="5"/>
        <v>129124.33</v>
      </c>
      <c r="L19" s="33">
        <f t="shared" si="4"/>
        <v>1768304.0300000003</v>
      </c>
      <c r="M19"/>
    </row>
    <row r="20" spans="1:13" ht="17.25" customHeight="1">
      <c r="A20" s="27" t="s">
        <v>26</v>
      </c>
      <c r="B20" s="33">
        <v>1478.23</v>
      </c>
      <c r="C20" s="33">
        <v>4807.55</v>
      </c>
      <c r="D20" s="33">
        <v>24034.51</v>
      </c>
      <c r="E20" s="33">
        <v>15767.13</v>
      </c>
      <c r="F20" s="33">
        <v>24793.98</v>
      </c>
      <c r="G20" s="33">
        <v>15615.11</v>
      </c>
      <c r="H20" s="33">
        <v>10410.15</v>
      </c>
      <c r="I20" s="33">
        <v>4318.65</v>
      </c>
      <c r="J20" s="33">
        <v>8881.74</v>
      </c>
      <c r="K20" s="33">
        <v>12993.6</v>
      </c>
      <c r="L20" s="33">
        <f t="shared" si="4"/>
        <v>123100.65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-118.1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-226.97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-44868.600000000006</v>
      </c>
      <c r="C27" s="33">
        <f t="shared" si="6"/>
        <v>-29233.6</v>
      </c>
      <c r="D27" s="33">
        <f t="shared" si="6"/>
        <v>-81615.6</v>
      </c>
      <c r="E27" s="33">
        <f t="shared" si="6"/>
        <v>-74458.95</v>
      </c>
      <c r="F27" s="33">
        <f t="shared" si="6"/>
        <v>-68833.6</v>
      </c>
      <c r="G27" s="33">
        <f t="shared" si="6"/>
        <v>-39459.2</v>
      </c>
      <c r="H27" s="33">
        <f t="shared" si="6"/>
        <v>-24672.36</v>
      </c>
      <c r="I27" s="33">
        <f t="shared" si="6"/>
        <v>-33064.899999999994</v>
      </c>
      <c r="J27" s="33">
        <f t="shared" si="6"/>
        <v>-20882.4</v>
      </c>
      <c r="K27" s="33">
        <f t="shared" si="6"/>
        <v>-51229.2</v>
      </c>
      <c r="L27" s="33">
        <f aca="true" t="shared" si="7" ref="L27:L33">SUM(B27:K27)</f>
        <v>-468318.41</v>
      </c>
      <c r="M27"/>
    </row>
    <row r="28" spans="1:13" ht="18.75" customHeight="1">
      <c r="A28" s="27" t="s">
        <v>30</v>
      </c>
      <c r="B28" s="33">
        <f>B29+B30+B31+B32</f>
        <v>-24873.2</v>
      </c>
      <c r="C28" s="33">
        <f aca="true" t="shared" si="8" ref="C28:K28">C29+C30+C31+C32</f>
        <v>-29233.6</v>
      </c>
      <c r="D28" s="33">
        <f t="shared" si="8"/>
        <v>-81615.6</v>
      </c>
      <c r="E28" s="33">
        <f t="shared" si="8"/>
        <v>-69898.4</v>
      </c>
      <c r="F28" s="33">
        <f t="shared" si="8"/>
        <v>-68833.6</v>
      </c>
      <c r="G28" s="33">
        <f t="shared" si="8"/>
        <v>-39459.2</v>
      </c>
      <c r="H28" s="33">
        <f t="shared" si="8"/>
        <v>-16834.4</v>
      </c>
      <c r="I28" s="33">
        <f t="shared" si="8"/>
        <v>-33064.899999999994</v>
      </c>
      <c r="J28" s="33">
        <f t="shared" si="8"/>
        <v>-20882.4</v>
      </c>
      <c r="K28" s="33">
        <f t="shared" si="8"/>
        <v>-51229.2</v>
      </c>
      <c r="L28" s="33">
        <f t="shared" si="7"/>
        <v>-435924.50000000006</v>
      </c>
      <c r="M28"/>
    </row>
    <row r="29" spans="1:13" s="36" customFormat="1" ht="18.75" customHeight="1">
      <c r="A29" s="34" t="s">
        <v>58</v>
      </c>
      <c r="B29" s="33">
        <f>-ROUND((B9)*$E$3,2)</f>
        <v>-24873.2</v>
      </c>
      <c r="C29" s="33">
        <f aca="true" t="shared" si="9" ref="C29:K29">-ROUND((C9)*$E$3,2)</f>
        <v>-29233.6</v>
      </c>
      <c r="D29" s="33">
        <f t="shared" si="9"/>
        <v>-81615.6</v>
      </c>
      <c r="E29" s="33">
        <f t="shared" si="9"/>
        <v>-69898.4</v>
      </c>
      <c r="F29" s="33">
        <f t="shared" si="9"/>
        <v>-68833.6</v>
      </c>
      <c r="G29" s="33">
        <f t="shared" si="9"/>
        <v>-39459.2</v>
      </c>
      <c r="H29" s="33">
        <f t="shared" si="9"/>
        <v>-16834.4</v>
      </c>
      <c r="I29" s="33">
        <f t="shared" si="9"/>
        <v>-23249.6</v>
      </c>
      <c r="J29" s="33">
        <f t="shared" si="9"/>
        <v>-20882.4</v>
      </c>
      <c r="K29" s="33">
        <f t="shared" si="9"/>
        <v>-51229.2</v>
      </c>
      <c r="L29" s="33">
        <f t="shared" si="7"/>
        <v>-426109.20000000007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-9815.3</v>
      </c>
      <c r="J32" s="17">
        <v>0</v>
      </c>
      <c r="K32" s="17">
        <v>0</v>
      </c>
      <c r="L32" s="33">
        <f t="shared" si="7"/>
        <v>-9815.3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418442.74</v>
      </c>
      <c r="C48" s="41">
        <f aca="true" t="shared" si="12" ref="C48:K48">IF(C17+C27+C40+C49&lt;0,0,C17+C27+C49)</f>
        <v>333761.18</v>
      </c>
      <c r="D48" s="41">
        <f t="shared" si="12"/>
        <v>1120996.7099999997</v>
      </c>
      <c r="E48" s="41">
        <f t="shared" si="12"/>
        <v>880086.03</v>
      </c>
      <c r="F48" s="41">
        <f t="shared" si="12"/>
        <v>971994.58</v>
      </c>
      <c r="G48" s="41">
        <f t="shared" si="12"/>
        <v>534689.8900000001</v>
      </c>
      <c r="H48" s="41">
        <f t="shared" si="12"/>
        <v>303816.87</v>
      </c>
      <c r="I48" s="41">
        <f t="shared" si="12"/>
        <v>408223.06999999995</v>
      </c>
      <c r="J48" s="41">
        <f t="shared" si="12"/>
        <v>472259.23</v>
      </c>
      <c r="K48" s="41">
        <f t="shared" si="12"/>
        <v>564790.16</v>
      </c>
      <c r="L48" s="42">
        <f>SUM(B48:K48)</f>
        <v>6009060.460000001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418442.74</v>
      </c>
      <c r="C54" s="41">
        <f aca="true" t="shared" si="14" ref="C54:J54">SUM(C55:C66)</f>
        <v>333761.18</v>
      </c>
      <c r="D54" s="41">
        <f t="shared" si="14"/>
        <v>1120996.7</v>
      </c>
      <c r="E54" s="41">
        <f t="shared" si="14"/>
        <v>880086.03</v>
      </c>
      <c r="F54" s="41">
        <f t="shared" si="14"/>
        <v>971994.58</v>
      </c>
      <c r="G54" s="41">
        <f t="shared" si="14"/>
        <v>534689.9</v>
      </c>
      <c r="H54" s="41">
        <f t="shared" si="14"/>
        <v>303816.87</v>
      </c>
      <c r="I54" s="41">
        <f>SUM(I55:I69)</f>
        <v>408223.06999999995</v>
      </c>
      <c r="J54" s="41">
        <f t="shared" si="14"/>
        <v>472259.23</v>
      </c>
      <c r="K54" s="41">
        <f>SUM(K55:K68)</f>
        <v>564790.17</v>
      </c>
      <c r="L54" s="46">
        <f>SUM(B54:K54)</f>
        <v>6009060.470000001</v>
      </c>
      <c r="M54" s="40"/>
    </row>
    <row r="55" spans="1:13" ht="18.75" customHeight="1">
      <c r="A55" s="47" t="s">
        <v>51</v>
      </c>
      <c r="B55" s="48">
        <v>418442.74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418442.74</v>
      </c>
      <c r="M55" s="40"/>
    </row>
    <row r="56" spans="1:12" ht="18.75" customHeight="1">
      <c r="A56" s="47" t="s">
        <v>61</v>
      </c>
      <c r="B56" s="17">
        <v>0</v>
      </c>
      <c r="C56" s="48">
        <v>291440.26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291440.26</v>
      </c>
    </row>
    <row r="57" spans="1:12" ht="18.75" customHeight="1">
      <c r="A57" s="47" t="s">
        <v>62</v>
      </c>
      <c r="B57" s="17">
        <v>0</v>
      </c>
      <c r="C57" s="48">
        <v>42320.92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42320.92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1120996.7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1120996.7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880086.03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880086.03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971994.58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971994.58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534689.9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534689.9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303816.87</v>
      </c>
      <c r="I62" s="17">
        <v>0</v>
      </c>
      <c r="J62" s="17">
        <v>0</v>
      </c>
      <c r="K62" s="17">
        <v>0</v>
      </c>
      <c r="L62" s="46">
        <f t="shared" si="15"/>
        <v>303816.87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472259.23</v>
      </c>
      <c r="K64" s="17">
        <v>0</v>
      </c>
      <c r="L64" s="46">
        <f t="shared" si="15"/>
        <v>472259.23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320066.59</v>
      </c>
      <c r="L65" s="46">
        <f t="shared" si="15"/>
        <v>320066.59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244723.58</v>
      </c>
      <c r="L66" s="46">
        <f t="shared" si="15"/>
        <v>244723.58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408223.06999999995</v>
      </c>
      <c r="J69" s="52">
        <v>0</v>
      </c>
      <c r="K69" s="52">
        <v>0</v>
      </c>
      <c r="L69" s="51">
        <f>SUM(B69:K69)</f>
        <v>408223.06999999995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2020-12-12T12:29:49Z</dcterms:modified>
  <cp:category/>
  <cp:version/>
  <cp:contentType/>
  <cp:contentStatus/>
</cp:coreProperties>
</file>