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<sst xmlns="http://schemas.openxmlformats.org/spreadsheetml/2006/main" count="79" uniqueCount="78">
  <si>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</si>
  <si>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</si>
  <si>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</si>
  <si>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</si>
  <si>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</si>
  <si>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</si>
  <si>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</si>
  <si>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</si>
  <si>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</si>
  <si>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</si>
  <si>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</si>
  <si>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</si>
  <si>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</si>
  <si>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</si>
  <si>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</si>
  <si>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</si>
  <si>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</si>
  <si>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</si>
  <si>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</si>
  <si>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</si>
  <si>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</si>
  <si>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</si>
  <si>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</si>
  <si>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</si>
  <si>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</si>
  <si>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</si>
  <si>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</si>
  <si>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</si>
  <si>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</si>
  <si>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</si>
  <si>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</si>
  <si>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</si>
  <si>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</si>
  <si>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</si>
  <si>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</si>
  <si>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</si>
  <si>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</si>
  <si>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</si>
  <si>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</si>
  <si>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</si>
  <si>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</si>
  <si>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</si>
  <si>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</si>
  <si>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</si>
  <si>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</si>
  <si>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</si>
  <si>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</si>
  <si>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</si>
  <si>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</si>
  <si>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</si>
  <si>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</si>
  <si>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</si>
  <si>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</si>
  <si>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</si>
  <si>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</si>
  <si>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</si>
  <si>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</si>
  <si>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</si>
  <si>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</si>
  <si>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</si>
  <si>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</si>
  <si>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</si>
  <si>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</si>
  <si>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</si>
  <si>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</si>
  <si>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</si>
  <si>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</si>
  <si>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</si>
  <si>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</si>
  <si>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</si>
  <si>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</si>
  <si>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</si>
  <si>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</si>
  <si>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</si>
  <si>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</si>
  <si>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</si>
  <si>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06/12/20 - VENCIMENTO 11/12/20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</si>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</sst>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17637</v>
      </c>
      <c r="C7" s="10">
        <f>C8+C11</f>
        <v>25085</v>
      </c>
      <c r="D7" s="10">
        <f aca="true" t="shared" si="0" ref="D7:K7">D8+D11</f>
        <v>69530</v>
      </c>
      <c r="E7" s="10">
        <f t="shared" si="0"/>
        <v>73908</v>
      </c>
      <c r="F7" s="10">
        <f t="shared" si="0"/>
        <v>75522</v>
      </c>
      <c r="G7" s="10">
        <f t="shared" si="0"/>
        <v>28448</v>
      </c>
      <c r="H7" s="10">
        <f t="shared" si="0"/>
        <v>15160</v>
      </c>
      <c r="I7" s="10">
        <f t="shared" si="0"/>
        <v>30410</v>
      </c>
      <c r="J7" s="10">
        <f t="shared" si="0"/>
        <v>17622</v>
      </c>
      <c r="K7" s="10">
        <f t="shared" si="0"/>
        <v>57388</v>
      </c>
      <c r="L7" s="10">
        <f>SUM(B7:K7)</f>
        <v>410710</v>
      </c>
      <c r="M7" s="11"/>
    </row>
    <row r="8" spans="1:13" ht="17.25" customHeight="1">
      <c r="A8" s="12" t="s">
        <v>18</v>
      </c>
      <c r="B8" s="13">
        <f>B9+B10</f>
        <v>2062</v>
      </c>
      <c r="C8" s="13">
        <f aca="true" t="shared" si="1" ref="C8:K8">C9+C10</f>
        <v>2557</v>
      </c>
      <c r="D8" s="13">
        <f t="shared" si="1"/>
        <v>7288</v>
      </c>
      <c r="E8" s="13">
        <f t="shared" si="1"/>
        <v>7505</v>
      </c>
      <c r="F8" s="13">
        <f t="shared" si="1"/>
        <v>7566</v>
      </c>
      <c r="G8" s="13">
        <f t="shared" si="1"/>
        <v>2646</v>
      </c>
      <c r="H8" s="13">
        <f t="shared" si="1"/>
        <v>1364</v>
      </c>
      <c r="I8" s="13">
        <f t="shared" si="1"/>
        <v>2232</v>
      </c>
      <c r="J8" s="13">
        <f t="shared" si="1"/>
        <v>1205</v>
      </c>
      <c r="K8" s="13">
        <f t="shared" si="1"/>
        <v>4344</v>
      </c>
      <c r="L8" s="13">
        <f>SUM(B8:K8)</f>
        <v>38769</v>
      </c>
      <c r="M8"/>
    </row>
    <row r="9" spans="1:13" ht="17.25" customHeight="1">
      <c r="A9" s="14" t="s">
        <v>19</v>
      </c>
      <c r="B9" s="15">
        <v>2061</v>
      </c>
      <c r="C9" s="15">
        <v>2557</v>
      </c>
      <c r="D9" s="15">
        <v>7288</v>
      </c>
      <c r="E9" s="15">
        <v>7505</v>
      </c>
      <c r="F9" s="15">
        <v>7566</v>
      </c>
      <c r="G9" s="15">
        <v>2646</v>
      </c>
      <c r="H9" s="15">
        <v>1364</v>
      </c>
      <c r="I9" s="15">
        <v>2232</v>
      </c>
      <c r="J9" s="15">
        <v>1205</v>
      </c>
      <c r="K9" s="15">
        <v>4344</v>
      </c>
      <c r="L9" s="13">
        <f>SUM(B9:K9)</f>
        <v>38768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15575</v>
      </c>
      <c r="C11" s="15">
        <v>22528</v>
      </c>
      <c r="D11" s="15">
        <v>62242</v>
      </c>
      <c r="E11" s="15">
        <v>66403</v>
      </c>
      <c r="F11" s="15">
        <v>67956</v>
      </c>
      <c r="G11" s="15">
        <v>25802</v>
      </c>
      <c r="H11" s="15">
        <v>13796</v>
      </c>
      <c r="I11" s="15">
        <v>28178</v>
      </c>
      <c r="J11" s="15">
        <v>16417</v>
      </c>
      <c r="K11" s="15">
        <v>53044</v>
      </c>
      <c r="L11" s="13">
        <f>SUM(B11:K11)</f>
        <v>371941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5.8047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1.242387995908871</v>
      </c>
      <c r="C15" s="22">
        <v>1.373911645795588</v>
      </c>
      <c r="D15" s="22">
        <v>1.405872329345686</v>
      </c>
      <c r="E15" s="22">
        <v>1.228032776716061</v>
      </c>
      <c r="F15" s="22">
        <v>1.376070446110073</v>
      </c>
      <c r="G15" s="22">
        <v>1.380069050463189</v>
      </c>
      <c r="H15" s="22">
        <v>1.449877874965809</v>
      </c>
      <c r="I15" s="22">
        <v>1.257283657268434</v>
      </c>
      <c r="J15" s="22">
        <v>1.767744479704727</v>
      </c>
      <c r="K15" s="22">
        <v>1.199188672101805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128859.73</v>
      </c>
      <c r="C17" s="25">
        <f aca="true" t="shared" si="2" ref="C17:K17">C18+C19+C20+C21+C22+C23+C24</f>
        <v>109903.27</v>
      </c>
      <c r="D17" s="25">
        <f t="shared" si="2"/>
        <v>373446.39</v>
      </c>
      <c r="E17" s="25">
        <f t="shared" si="2"/>
        <v>341206.69</v>
      </c>
      <c r="F17" s="25">
        <f t="shared" si="2"/>
        <v>353638.77999999997</v>
      </c>
      <c r="G17" s="25">
        <f t="shared" si="2"/>
        <v>148691.08</v>
      </c>
      <c r="H17" s="25">
        <f t="shared" si="2"/>
        <v>92956.58</v>
      </c>
      <c r="I17" s="25">
        <f t="shared" si="2"/>
        <v>130766.97</v>
      </c>
      <c r="J17" s="25">
        <f t="shared" si="2"/>
        <v>117412.25</v>
      </c>
      <c r="K17" s="25">
        <f t="shared" si="2"/>
        <v>206993.91000000003</v>
      </c>
      <c r="L17" s="25">
        <f>L18+L19+L20+L21+L22+L23+L24</f>
        <v>2003875.65</v>
      </c>
      <c r="M17"/>
    </row>
    <row r="18" spans="1:13" ht="17.25" customHeight="1">
      <c r="A18" s="26" t="s">
        <v>24</v>
      </c>
      <c r="B18" s="33">
        <f aca="true" t="shared" si="3" ref="B18:K18">ROUND(B13*B7,2)</f>
        <v>102377.49</v>
      </c>
      <c r="C18" s="33">
        <f t="shared" si="3"/>
        <v>76792.71</v>
      </c>
      <c r="D18" s="33">
        <f t="shared" si="3"/>
        <v>253492.47</v>
      </c>
      <c r="E18" s="33">
        <f t="shared" si="3"/>
        <v>272498.8</v>
      </c>
      <c r="F18" s="33">
        <f t="shared" si="3"/>
        <v>246488.7</v>
      </c>
      <c r="G18" s="33">
        <f t="shared" si="3"/>
        <v>102028.75</v>
      </c>
      <c r="H18" s="33">
        <f t="shared" si="3"/>
        <v>59906.26</v>
      </c>
      <c r="I18" s="33">
        <f t="shared" si="3"/>
        <v>99808.66</v>
      </c>
      <c r="J18" s="33">
        <f t="shared" si="3"/>
        <v>62274.39</v>
      </c>
      <c r="K18" s="33">
        <f t="shared" si="3"/>
        <v>165581.6</v>
      </c>
      <c r="L18" s="33">
        <f aca="true" t="shared" si="4" ref="L18:L24">SUM(B18:K18)</f>
        <v>1441249.8299999998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24815.07</v>
      </c>
      <c r="C19" s="33">
        <f t="shared" si="5"/>
        <v>28713.69</v>
      </c>
      <c r="D19" s="33">
        <f t="shared" si="5"/>
        <v>102885.58</v>
      </c>
      <c r="E19" s="33">
        <f t="shared" si="5"/>
        <v>62138.66</v>
      </c>
      <c r="F19" s="33">
        <f t="shared" si="5"/>
        <v>92697.12</v>
      </c>
      <c r="G19" s="33">
        <f t="shared" si="5"/>
        <v>38777.97</v>
      </c>
      <c r="H19" s="33">
        <f t="shared" si="5"/>
        <v>26950.5</v>
      </c>
      <c r="I19" s="33">
        <f t="shared" si="5"/>
        <v>25679.14</v>
      </c>
      <c r="J19" s="33">
        <f t="shared" si="5"/>
        <v>47810.82</v>
      </c>
      <c r="K19" s="33">
        <f t="shared" si="5"/>
        <v>32981.98</v>
      </c>
      <c r="L19" s="33">
        <f t="shared" si="4"/>
        <v>483450.52999999997</v>
      </c>
      <c r="M19"/>
    </row>
    <row r="20" spans="1:13" ht="17.25" customHeight="1">
      <c r="A20" s="27" t="s">
        <v>26</v>
      </c>
      <c r="B20" s="33">
        <v>325.94</v>
      </c>
      <c r="C20" s="33">
        <v>3055.64</v>
      </c>
      <c r="D20" s="33">
        <v>14385.88</v>
      </c>
      <c r="E20" s="33">
        <v>10918.84</v>
      </c>
      <c r="F20" s="33">
        <v>13111.73</v>
      </c>
      <c r="G20" s="33">
        <v>7884.36</v>
      </c>
      <c r="H20" s="33">
        <v>4758.59</v>
      </c>
      <c r="I20" s="33">
        <v>4155.68</v>
      </c>
      <c r="J20" s="33">
        <v>4644.58</v>
      </c>
      <c r="K20" s="33">
        <v>7089.1</v>
      </c>
      <c r="L20" s="33">
        <f t="shared" si="4"/>
        <v>70330.34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-217.74</v>
      </c>
      <c r="J23" s="33">
        <v>0</v>
      </c>
      <c r="K23" s="33">
        <v>0</v>
      </c>
      <c r="L23" s="33">
        <f t="shared" si="4"/>
        <v>-217.74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-29063.800000000003</v>
      </c>
      <c r="C27" s="33">
        <f t="shared" si="6"/>
        <v>-11250.8</v>
      </c>
      <c r="D27" s="33">
        <f t="shared" si="6"/>
        <v>-32067.2</v>
      </c>
      <c r="E27" s="33">
        <f t="shared" si="6"/>
        <v>-37582.55</v>
      </c>
      <c r="F27" s="33">
        <f t="shared" si="6"/>
        <v>-33290.4</v>
      </c>
      <c r="G27" s="33">
        <f t="shared" si="6"/>
        <v>-11642.4</v>
      </c>
      <c r="H27" s="33">
        <f t="shared" si="6"/>
        <v>-13839.560000000001</v>
      </c>
      <c r="I27" s="33">
        <f t="shared" si="6"/>
        <v>-9820.8</v>
      </c>
      <c r="J27" s="33">
        <f t="shared" si="6"/>
        <v>-5302</v>
      </c>
      <c r="K27" s="33">
        <f t="shared" si="6"/>
        <v>-19113.6</v>
      </c>
      <c r="L27" s="33">
        <f aca="true" t="shared" si="7" ref="L27:L33">SUM(B27:K27)</f>
        <v>-202973.11</v>
      </c>
      <c r="M27"/>
    </row>
    <row r="28" spans="1:13" ht="18.75" customHeight="1">
      <c r="A28" s="27" t="s">
        <v>30</v>
      </c>
      <c r="B28" s="33">
        <f>B29+B30+B31+B32</f>
        <v>-9068.4</v>
      </c>
      <c r="C28" s="33">
        <f aca="true" t="shared" si="8" ref="C28:K28">C29+C30+C31+C32</f>
        <v>-11250.8</v>
      </c>
      <c r="D28" s="33">
        <f t="shared" si="8"/>
        <v>-32067.2</v>
      </c>
      <c r="E28" s="33">
        <f t="shared" si="8"/>
        <v>-33022</v>
      </c>
      <c r="F28" s="33">
        <f t="shared" si="8"/>
        <v>-33290.4</v>
      </c>
      <c r="G28" s="33">
        <f t="shared" si="8"/>
        <v>-11642.4</v>
      </c>
      <c r="H28" s="33">
        <f t="shared" si="8"/>
        <v>-6001.6</v>
      </c>
      <c r="I28" s="33">
        <f t="shared" si="8"/>
        <v>-9820.8</v>
      </c>
      <c r="J28" s="33">
        <f t="shared" si="8"/>
        <v>-5302</v>
      </c>
      <c r="K28" s="33">
        <f t="shared" si="8"/>
        <v>-19113.6</v>
      </c>
      <c r="L28" s="33">
        <f t="shared" si="7"/>
        <v>-170579.19999999998</v>
      </c>
      <c r="M28"/>
    </row>
    <row r="29" spans="1:13" s="36" customFormat="1" ht="18.75" customHeight="1">
      <c r="A29" s="34" t="s">
        <v>58</v>
      </c>
      <c r="B29" s="33">
        <f>-ROUND((B9)*$E$3,2)</f>
        <v>-9068.4</v>
      </c>
      <c r="C29" s="33">
        <f aca="true" t="shared" si="9" ref="C29:K29">-ROUND((C9)*$E$3,2)</f>
        <v>-11250.8</v>
      </c>
      <c r="D29" s="33">
        <f t="shared" si="9"/>
        <v>-32067.2</v>
      </c>
      <c r="E29" s="33">
        <f t="shared" si="9"/>
        <v>-33022</v>
      </c>
      <c r="F29" s="33">
        <f t="shared" si="9"/>
        <v>-33290.4</v>
      </c>
      <c r="G29" s="33">
        <f t="shared" si="9"/>
        <v>-11642.4</v>
      </c>
      <c r="H29" s="33">
        <f t="shared" si="9"/>
        <v>-6001.6</v>
      </c>
      <c r="I29" s="33">
        <f t="shared" si="9"/>
        <v>-9820.8</v>
      </c>
      <c r="J29" s="33">
        <f t="shared" si="9"/>
        <v>-5302</v>
      </c>
      <c r="K29" s="33">
        <f t="shared" si="9"/>
        <v>-19113.6</v>
      </c>
      <c r="L29" s="33">
        <f t="shared" si="7"/>
        <v>-170579.19999999998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99795.93</v>
      </c>
      <c r="C48" s="41">
        <f aca="true" t="shared" si="12" ref="C48:K48">IF(C17+C27+C40+C49&lt;0,0,C17+C27+C49)</f>
        <v>98652.47</v>
      </c>
      <c r="D48" s="41">
        <f t="shared" si="12"/>
        <v>341379.19</v>
      </c>
      <c r="E48" s="41">
        <f t="shared" si="12"/>
        <v>303624.14</v>
      </c>
      <c r="F48" s="41">
        <f t="shared" si="12"/>
        <v>320348.37999999995</v>
      </c>
      <c r="G48" s="41">
        <f t="shared" si="12"/>
        <v>137048.68</v>
      </c>
      <c r="H48" s="41">
        <f t="shared" si="12"/>
        <v>79117.02</v>
      </c>
      <c r="I48" s="41">
        <f t="shared" si="12"/>
        <v>120946.17</v>
      </c>
      <c r="J48" s="41">
        <f t="shared" si="12"/>
        <v>112110.25</v>
      </c>
      <c r="K48" s="41">
        <f t="shared" si="12"/>
        <v>187880.31000000003</v>
      </c>
      <c r="L48" s="42">
        <f>SUM(B48:K48)</f>
        <v>1800902.5399999998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99795.94</v>
      </c>
      <c r="C54" s="41">
        <f aca="true" t="shared" si="14" ref="C54:J54">SUM(C55:C66)</f>
        <v>98652.47</v>
      </c>
      <c r="D54" s="41">
        <f t="shared" si="14"/>
        <v>341379.19</v>
      </c>
      <c r="E54" s="41">
        <f t="shared" si="14"/>
        <v>303624.13</v>
      </c>
      <c r="F54" s="41">
        <f t="shared" si="14"/>
        <v>320348.38</v>
      </c>
      <c r="G54" s="41">
        <f t="shared" si="14"/>
        <v>137048.68</v>
      </c>
      <c r="H54" s="41">
        <f t="shared" si="14"/>
        <v>79117.01</v>
      </c>
      <c r="I54" s="41">
        <f>SUM(I55:I69)</f>
        <v>120946.17</v>
      </c>
      <c r="J54" s="41">
        <f t="shared" si="14"/>
        <v>112110.25</v>
      </c>
      <c r="K54" s="41">
        <f>SUM(K55:K68)</f>
        <v>187880.3</v>
      </c>
      <c r="L54" s="46">
        <f>SUM(B54:K54)</f>
        <v>1800902.5199999998</v>
      </c>
      <c r="M54" s="40"/>
    </row>
    <row r="55" spans="1:13" ht="18.75" customHeight="1">
      <c r="A55" s="47" t="s">
        <v>51</v>
      </c>
      <c r="B55" s="48">
        <v>99795.94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99795.94</v>
      </c>
      <c r="M55" s="40"/>
    </row>
    <row r="56" spans="1:12" ht="18.75" customHeight="1">
      <c r="A56" s="47" t="s">
        <v>61</v>
      </c>
      <c r="B56" s="17">
        <v>0</v>
      </c>
      <c r="C56" s="48">
        <v>86024.95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86024.95</v>
      </c>
    </row>
    <row r="57" spans="1:12" ht="18.75" customHeight="1">
      <c r="A57" s="47" t="s">
        <v>62</v>
      </c>
      <c r="B57" s="17">
        <v>0</v>
      </c>
      <c r="C57" s="48">
        <v>12627.52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12627.52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341379.19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341379.19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303624.13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303624.13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320348.38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320348.38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137048.68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137048.68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79117.01</v>
      </c>
      <c r="I62" s="17">
        <v>0</v>
      </c>
      <c r="J62" s="17">
        <v>0</v>
      </c>
      <c r="K62" s="17">
        <v>0</v>
      </c>
      <c r="L62" s="46">
        <f t="shared" si="15"/>
        <v>79117.01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112110.25</v>
      </c>
      <c r="K64" s="17">
        <v>0</v>
      </c>
      <c r="L64" s="46">
        <f t="shared" si="15"/>
        <v>112110.25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78176.99</v>
      </c>
      <c r="L65" s="46">
        <f t="shared" si="15"/>
        <v>78176.99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109703.31</v>
      </c>
      <c r="L66" s="46">
        <f t="shared" si="15"/>
        <v>109703.31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120946.17</v>
      </c>
      <c r="J69" s="52">
        <v>0</v>
      </c>
      <c r="K69" s="52">
        <v>0</v>
      </c>
      <c r="L69" s="51">
        <f>SUM(B69:K69)</f>
        <v>120946.17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2020-12-12T12:28:01Z</dcterms:modified>
  <cp:category/>
  <cp:version/>
  <cp:contentType/>
  <cp:contentStatus/>
</cp:coreProperties>
</file>