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<sst xmlns="http://schemas.openxmlformats.org/spreadsheetml/2006/main" count="79" uniqueCount="78">
  <si>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</si>
  <si>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</si>
  <si>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</si>
  <si>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</si>
  <si>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</si>
  <si>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</si>
  <si>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</si>
  <si>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</si>
  <si>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</si>
  <si>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</si>
  <si>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</si>
  <si>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</si>
  <si>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</si>
  <si>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</si>
  <si>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</si>
  <si>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</si>
  <si>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</si>
  <si>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</si>
  <si>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</si>
  <si>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</si>
  <si>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</si>
  <si>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</si>
  <si>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</si>
  <si>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</si>
  <si>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</si>
  <si>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</si>
  <si>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</si>
  <si>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</si>
  <si>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</si>
  <si>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</si>
  <si>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</si>
  <si>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</si>
  <si>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</si>
  <si>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</si>
  <si>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</si>
  <si>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</si>
  <si>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</si>
  <si>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</si>
  <si>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</si>
  <si>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</si>
  <si>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</si>
  <si>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</si>
  <si>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</si>
  <si>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</si>
  <si>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</si>
  <si>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</si>
  <si>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</si>
  <si>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</si>
  <si>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</si>
  <si>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</si>
  <si>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</si>
  <si>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</si>
  <si>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</si>
  <si>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</si>
  <si>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</si>
  <si>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</si>
  <si>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</si>
  <si>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</si>
  <si>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</si>
  <si>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</si>
  <si>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</si>
  <si>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</si>
  <si>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</si>
  <si>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</si>
  <si>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</si>
  <si>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</si>
  <si>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</si>
  <si>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</si>
  <si>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</si>
  <si>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</si>
  <si>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</si>
  <si>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</si>
  <si>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</si>
  <si>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</si>
  <si>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</si>
  <si>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</si>
  <si>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05/12/20 - VENCIMENTO 11/12/20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</si>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</sst>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40492</v>
      </c>
      <c r="C7" s="10">
        <f>C8+C11</f>
        <v>53010</v>
      </c>
      <c r="D7" s="10">
        <f aca="true" t="shared" si="0" ref="D7:K7">D8+D11</f>
        <v>153809</v>
      </c>
      <c r="E7" s="10">
        <f t="shared" si="0"/>
        <v>148376</v>
      </c>
      <c r="F7" s="10">
        <f t="shared" si="0"/>
        <v>147914</v>
      </c>
      <c r="G7" s="10">
        <f t="shared" si="0"/>
        <v>62754</v>
      </c>
      <c r="H7" s="10">
        <f t="shared" si="0"/>
        <v>28841</v>
      </c>
      <c r="I7" s="10">
        <f t="shared" si="0"/>
        <v>58261</v>
      </c>
      <c r="J7" s="10">
        <f t="shared" si="0"/>
        <v>36177</v>
      </c>
      <c r="K7" s="10">
        <f t="shared" si="0"/>
        <v>107116</v>
      </c>
      <c r="L7" s="10">
        <f>SUM(B7:K7)</f>
        <v>836750</v>
      </c>
      <c r="M7" s="11"/>
    </row>
    <row r="8" spans="1:13" ht="17.25" customHeight="1">
      <c r="A8" s="12" t="s">
        <v>18</v>
      </c>
      <c r="B8" s="13">
        <f>B9+B10</f>
        <v>4357</v>
      </c>
      <c r="C8" s="13">
        <f aca="true" t="shared" si="1" ref="C8:K8">C9+C10</f>
        <v>4860</v>
      </c>
      <c r="D8" s="13">
        <f t="shared" si="1"/>
        <v>14797</v>
      </c>
      <c r="E8" s="13">
        <f t="shared" si="1"/>
        <v>13552</v>
      </c>
      <c r="F8" s="13">
        <f t="shared" si="1"/>
        <v>12297</v>
      </c>
      <c r="G8" s="13">
        <f t="shared" si="1"/>
        <v>6201</v>
      </c>
      <c r="H8" s="13">
        <f t="shared" si="1"/>
        <v>2434</v>
      </c>
      <c r="I8" s="13">
        <f t="shared" si="1"/>
        <v>3566</v>
      </c>
      <c r="J8" s="13">
        <f t="shared" si="1"/>
        <v>2543</v>
      </c>
      <c r="K8" s="13">
        <f t="shared" si="1"/>
        <v>8434</v>
      </c>
      <c r="L8" s="13">
        <f>SUM(B8:K8)</f>
        <v>73041</v>
      </c>
      <c r="M8"/>
    </row>
    <row r="9" spans="1:13" ht="17.25" customHeight="1">
      <c r="A9" s="14" t="s">
        <v>19</v>
      </c>
      <c r="B9" s="15">
        <v>4357</v>
      </c>
      <c r="C9" s="15">
        <v>4860</v>
      </c>
      <c r="D9" s="15">
        <v>14797</v>
      </c>
      <c r="E9" s="15">
        <v>13552</v>
      </c>
      <c r="F9" s="15">
        <v>12297</v>
      </c>
      <c r="G9" s="15">
        <v>6201</v>
      </c>
      <c r="H9" s="15">
        <v>2434</v>
      </c>
      <c r="I9" s="15">
        <v>3566</v>
      </c>
      <c r="J9" s="15">
        <v>2543</v>
      </c>
      <c r="K9" s="15">
        <v>8434</v>
      </c>
      <c r="L9" s="13">
        <f>SUM(B9:K9)</f>
        <v>73041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36135</v>
      </c>
      <c r="C11" s="15">
        <v>48150</v>
      </c>
      <c r="D11" s="15">
        <v>139012</v>
      </c>
      <c r="E11" s="15">
        <v>134824</v>
      </c>
      <c r="F11" s="15">
        <v>135617</v>
      </c>
      <c r="G11" s="15">
        <v>56553</v>
      </c>
      <c r="H11" s="15">
        <v>26407</v>
      </c>
      <c r="I11" s="15">
        <v>54695</v>
      </c>
      <c r="J11" s="15">
        <v>33634</v>
      </c>
      <c r="K11" s="15">
        <v>98682</v>
      </c>
      <c r="L11" s="13">
        <f>SUM(B11:K11)</f>
        <v>763709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5.8047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1.231393374598193</v>
      </c>
      <c r="C15" s="22">
        <v>1.390267711876941</v>
      </c>
      <c r="D15" s="22">
        <v>1.405872329345686</v>
      </c>
      <c r="E15" s="22">
        <v>1.228032776716061</v>
      </c>
      <c r="F15" s="22">
        <v>1.392716416543837</v>
      </c>
      <c r="G15" s="22">
        <v>1.391153956864728</v>
      </c>
      <c r="H15" s="22">
        <v>1.449877874965809</v>
      </c>
      <c r="I15" s="22">
        <v>1.300215303781481</v>
      </c>
      <c r="J15" s="22">
        <v>1.74546191886801</v>
      </c>
      <c r="K15" s="22">
        <v>1.20318597004452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291261.64</v>
      </c>
      <c r="C17" s="25">
        <f aca="true" t="shared" si="2" ref="C17:K17">C18+C19+C20+C21+C22+C23+C24</f>
        <v>229886.62000000002</v>
      </c>
      <c r="D17" s="25">
        <f t="shared" si="2"/>
        <v>811644.62</v>
      </c>
      <c r="E17" s="25">
        <f t="shared" si="2"/>
        <v>679805.6500000001</v>
      </c>
      <c r="F17" s="25">
        <f t="shared" si="2"/>
        <v>691477.9</v>
      </c>
      <c r="G17" s="25">
        <f t="shared" si="2"/>
        <v>322163.05000000005</v>
      </c>
      <c r="H17" s="25">
        <f t="shared" si="2"/>
        <v>172529.38000000003</v>
      </c>
      <c r="I17" s="25">
        <f t="shared" si="2"/>
        <v>253062.75000000003</v>
      </c>
      <c r="J17" s="25">
        <f t="shared" si="2"/>
        <v>230721.65</v>
      </c>
      <c r="K17" s="25">
        <f t="shared" si="2"/>
        <v>381103.98</v>
      </c>
      <c r="L17" s="25">
        <f>L18+L19+L20+L21+L22+L23+L24</f>
        <v>4063657.24</v>
      </c>
      <c r="M17"/>
    </row>
    <row r="18" spans="1:13" ht="17.25" customHeight="1">
      <c r="A18" s="26" t="s">
        <v>24</v>
      </c>
      <c r="B18" s="33">
        <f aca="true" t="shared" si="3" ref="B18:K18">ROUND(B13*B7,2)</f>
        <v>235043.91</v>
      </c>
      <c r="C18" s="33">
        <f t="shared" si="3"/>
        <v>162279.51</v>
      </c>
      <c r="D18" s="33">
        <f t="shared" si="3"/>
        <v>560756.85</v>
      </c>
      <c r="E18" s="33">
        <f t="shared" si="3"/>
        <v>547062.31</v>
      </c>
      <c r="F18" s="33">
        <f t="shared" si="3"/>
        <v>482761.71</v>
      </c>
      <c r="G18" s="33">
        <f t="shared" si="3"/>
        <v>225067.22</v>
      </c>
      <c r="H18" s="33">
        <f t="shared" si="3"/>
        <v>113968.1</v>
      </c>
      <c r="I18" s="33">
        <f t="shared" si="3"/>
        <v>191218.43</v>
      </c>
      <c r="J18" s="33">
        <f t="shared" si="3"/>
        <v>127845.9</v>
      </c>
      <c r="K18" s="33">
        <f t="shared" si="3"/>
        <v>309061.79</v>
      </c>
      <c r="L18" s="33">
        <f aca="true" t="shared" si="4" ref="L18:L24">SUM(B18:K18)</f>
        <v>2955065.7300000004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54387.6</v>
      </c>
      <c r="C19" s="33">
        <f t="shared" si="5"/>
        <v>63332.45</v>
      </c>
      <c r="D19" s="33">
        <f t="shared" si="5"/>
        <v>227595.69</v>
      </c>
      <c r="E19" s="33">
        <f t="shared" si="5"/>
        <v>124748.14</v>
      </c>
      <c r="F19" s="33">
        <f t="shared" si="5"/>
        <v>189588.45</v>
      </c>
      <c r="G19" s="33">
        <f t="shared" si="5"/>
        <v>88035.93</v>
      </c>
      <c r="H19" s="33">
        <f t="shared" si="5"/>
        <v>51271.73</v>
      </c>
      <c r="I19" s="33">
        <f t="shared" si="5"/>
        <v>57406.7</v>
      </c>
      <c r="J19" s="33">
        <f t="shared" si="5"/>
        <v>95304.25</v>
      </c>
      <c r="K19" s="33">
        <f t="shared" si="5"/>
        <v>62797.02</v>
      </c>
      <c r="L19" s="33">
        <f t="shared" si="4"/>
        <v>1014467.96</v>
      </c>
      <c r="M19"/>
    </row>
    <row r="20" spans="1:13" ht="17.25" customHeight="1">
      <c r="A20" s="27" t="s">
        <v>26</v>
      </c>
      <c r="B20" s="33">
        <v>488.9</v>
      </c>
      <c r="C20" s="33">
        <v>2933.43</v>
      </c>
      <c r="D20" s="33">
        <v>20609.62</v>
      </c>
      <c r="E20" s="33">
        <v>12344.81</v>
      </c>
      <c r="F20" s="33">
        <v>17786.51</v>
      </c>
      <c r="G20" s="33">
        <v>9059.9</v>
      </c>
      <c r="H20" s="33">
        <v>5948.32</v>
      </c>
      <c r="I20" s="33">
        <v>3096.39</v>
      </c>
      <c r="J20" s="33">
        <v>4889.04</v>
      </c>
      <c r="K20" s="33">
        <v>7903.94</v>
      </c>
      <c r="L20" s="33">
        <f t="shared" si="4"/>
        <v>85060.85999999999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-39166.2</v>
      </c>
      <c r="C27" s="33">
        <f t="shared" si="6"/>
        <v>-21384</v>
      </c>
      <c r="D27" s="33">
        <f t="shared" si="6"/>
        <v>-65106.8</v>
      </c>
      <c r="E27" s="33">
        <f t="shared" si="6"/>
        <v>-64189.350000000006</v>
      </c>
      <c r="F27" s="33">
        <f t="shared" si="6"/>
        <v>-54106.8</v>
      </c>
      <c r="G27" s="33">
        <f t="shared" si="6"/>
        <v>-27284.4</v>
      </c>
      <c r="H27" s="33">
        <f t="shared" si="6"/>
        <v>-18547.56</v>
      </c>
      <c r="I27" s="33">
        <f t="shared" si="6"/>
        <v>-15690.4</v>
      </c>
      <c r="J27" s="33">
        <f t="shared" si="6"/>
        <v>-11189.2</v>
      </c>
      <c r="K27" s="33">
        <f t="shared" si="6"/>
        <v>-37109.6</v>
      </c>
      <c r="L27" s="33">
        <f aca="true" t="shared" si="7" ref="L27:L33">SUM(B27:K27)</f>
        <v>-353774.31000000006</v>
      </c>
      <c r="M27"/>
    </row>
    <row r="28" spans="1:13" ht="18.75" customHeight="1">
      <c r="A28" s="27" t="s">
        <v>30</v>
      </c>
      <c r="B28" s="33">
        <f>B29+B30+B31+B32</f>
        <v>-19170.8</v>
      </c>
      <c r="C28" s="33">
        <f aca="true" t="shared" si="8" ref="C28:K28">C29+C30+C31+C32</f>
        <v>-21384</v>
      </c>
      <c r="D28" s="33">
        <f t="shared" si="8"/>
        <v>-65106.8</v>
      </c>
      <c r="E28" s="33">
        <f t="shared" si="8"/>
        <v>-59628.8</v>
      </c>
      <c r="F28" s="33">
        <f t="shared" si="8"/>
        <v>-54106.8</v>
      </c>
      <c r="G28" s="33">
        <f t="shared" si="8"/>
        <v>-27284.4</v>
      </c>
      <c r="H28" s="33">
        <f t="shared" si="8"/>
        <v>-10709.6</v>
      </c>
      <c r="I28" s="33">
        <f t="shared" si="8"/>
        <v>-15690.4</v>
      </c>
      <c r="J28" s="33">
        <f t="shared" si="8"/>
        <v>-11189.2</v>
      </c>
      <c r="K28" s="33">
        <f t="shared" si="8"/>
        <v>-37109.6</v>
      </c>
      <c r="L28" s="33">
        <f t="shared" si="7"/>
        <v>-321380.4</v>
      </c>
      <c r="M28"/>
    </row>
    <row r="29" spans="1:13" s="36" customFormat="1" ht="18.75" customHeight="1">
      <c r="A29" s="34" t="s">
        <v>58</v>
      </c>
      <c r="B29" s="33">
        <f>-ROUND((B9)*$E$3,2)</f>
        <v>-19170.8</v>
      </c>
      <c r="C29" s="33">
        <f aca="true" t="shared" si="9" ref="C29:K29">-ROUND((C9)*$E$3,2)</f>
        <v>-21384</v>
      </c>
      <c r="D29" s="33">
        <f t="shared" si="9"/>
        <v>-65106.8</v>
      </c>
      <c r="E29" s="33">
        <f t="shared" si="9"/>
        <v>-59628.8</v>
      </c>
      <c r="F29" s="33">
        <f t="shared" si="9"/>
        <v>-54106.8</v>
      </c>
      <c r="G29" s="33">
        <f t="shared" si="9"/>
        <v>-27284.4</v>
      </c>
      <c r="H29" s="33">
        <f t="shared" si="9"/>
        <v>-10709.6</v>
      </c>
      <c r="I29" s="33">
        <f t="shared" si="9"/>
        <v>-15690.4</v>
      </c>
      <c r="J29" s="33">
        <f t="shared" si="9"/>
        <v>-11189.2</v>
      </c>
      <c r="K29" s="33">
        <f t="shared" si="9"/>
        <v>-37109.6</v>
      </c>
      <c r="L29" s="33">
        <f t="shared" si="7"/>
        <v>-321380.4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252095.44</v>
      </c>
      <c r="C48" s="41">
        <f aca="true" t="shared" si="12" ref="C48:K48">IF(C17+C27+C40+C49&lt;0,0,C17+C27+C49)</f>
        <v>208502.62000000002</v>
      </c>
      <c r="D48" s="41">
        <f t="shared" si="12"/>
        <v>746537.82</v>
      </c>
      <c r="E48" s="41">
        <f t="shared" si="12"/>
        <v>615616.3000000002</v>
      </c>
      <c r="F48" s="41">
        <f t="shared" si="12"/>
        <v>637371.1</v>
      </c>
      <c r="G48" s="41">
        <f t="shared" si="12"/>
        <v>294878.65</v>
      </c>
      <c r="H48" s="41">
        <f t="shared" si="12"/>
        <v>153981.82000000004</v>
      </c>
      <c r="I48" s="41">
        <f t="shared" si="12"/>
        <v>237372.35000000003</v>
      </c>
      <c r="J48" s="41">
        <f t="shared" si="12"/>
        <v>219532.44999999998</v>
      </c>
      <c r="K48" s="41">
        <f t="shared" si="12"/>
        <v>343994.38</v>
      </c>
      <c r="L48" s="42">
        <f>SUM(B48:K48)</f>
        <v>3709882.93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252095.45</v>
      </c>
      <c r="C54" s="41">
        <f aca="true" t="shared" si="14" ref="C54:J54">SUM(C55:C66)</f>
        <v>208502.63</v>
      </c>
      <c r="D54" s="41">
        <f t="shared" si="14"/>
        <v>746537.82</v>
      </c>
      <c r="E54" s="41">
        <f t="shared" si="14"/>
        <v>615616.31</v>
      </c>
      <c r="F54" s="41">
        <f t="shared" si="14"/>
        <v>637371.1</v>
      </c>
      <c r="G54" s="41">
        <f t="shared" si="14"/>
        <v>294878.66</v>
      </c>
      <c r="H54" s="41">
        <f t="shared" si="14"/>
        <v>153981.81</v>
      </c>
      <c r="I54" s="41">
        <f>SUM(I55:I69)</f>
        <v>237372.35000000003</v>
      </c>
      <c r="J54" s="41">
        <f t="shared" si="14"/>
        <v>219532.44999999998</v>
      </c>
      <c r="K54" s="41">
        <f>SUM(K55:K68)</f>
        <v>343994.38</v>
      </c>
      <c r="L54" s="46">
        <f>SUM(B54:K54)</f>
        <v>3709882.9600000004</v>
      </c>
      <c r="M54" s="40"/>
    </row>
    <row r="55" spans="1:13" ht="18.75" customHeight="1">
      <c r="A55" s="47" t="s">
        <v>51</v>
      </c>
      <c r="B55" s="48">
        <v>252095.45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252095.45</v>
      </c>
      <c r="M55" s="40"/>
    </row>
    <row r="56" spans="1:12" ht="18.75" customHeight="1">
      <c r="A56" s="47" t="s">
        <v>61</v>
      </c>
      <c r="B56" s="17">
        <v>0</v>
      </c>
      <c r="C56" s="48">
        <v>182043.65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182043.65</v>
      </c>
    </row>
    <row r="57" spans="1:12" ht="18.75" customHeight="1">
      <c r="A57" s="47" t="s">
        <v>62</v>
      </c>
      <c r="B57" s="17">
        <v>0</v>
      </c>
      <c r="C57" s="48">
        <v>26458.98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26458.98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746537.82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746537.82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615616.31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615616.31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637371.1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637371.1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294878.66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294878.66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153981.81</v>
      </c>
      <c r="I62" s="17">
        <v>0</v>
      </c>
      <c r="J62" s="17">
        <v>0</v>
      </c>
      <c r="K62" s="17">
        <v>0</v>
      </c>
      <c r="L62" s="46">
        <f t="shared" si="15"/>
        <v>153981.81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219532.44999999998</v>
      </c>
      <c r="K64" s="17">
        <v>0</v>
      </c>
      <c r="L64" s="46">
        <f t="shared" si="15"/>
        <v>219532.44999999998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175643.53</v>
      </c>
      <c r="L65" s="46">
        <f t="shared" si="15"/>
        <v>175643.53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168350.85</v>
      </c>
      <c r="L66" s="46">
        <f t="shared" si="15"/>
        <v>168350.85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237372.35000000003</v>
      </c>
      <c r="J69" s="52">
        <v>0</v>
      </c>
      <c r="K69" s="52">
        <v>0</v>
      </c>
      <c r="L69" s="51">
        <f>SUM(B69:K69)</f>
        <v>237372.35000000003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2020-12-12T12:26:08Z</dcterms:modified>
  <cp:category/>
  <cp:version/>
  <cp:contentType/>
  <cp:contentStatus/>
</cp:coreProperties>
</file>