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<sst xmlns="http://schemas.openxmlformats.org/spreadsheetml/2006/main" count="79" uniqueCount="78">
  <si>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</si>
  <si>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</si>
  <si>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</si>
  <si>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</si>
  <si>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</si>
  <si>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</si>
  <si>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</si>
  <si>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</si>
  <si>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</si>
  <si>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</si>
  <si>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</si>
  <si>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</si>
  <si>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</si>
  <si>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</si>
  <si>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</si>
  <si>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</si>
  <si>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</si>
  <si>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</si>
  <si>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</si>
  <si>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</si>
  <si>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</si>
  <si>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</si>
  <si>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</si>
  <si>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</si>
  <si>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</si>
  <si>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</si>
  <si>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</si>
  <si>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</si>
  <si>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</si>
  <si>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</si>
  <si>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</si>
  <si>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</si>
  <si>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</si>
  <si>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</si>
  <si>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</si>
  <si>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</si>
  <si>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</si>
  <si>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</si>
  <si>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</si>
  <si>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</si>
  <si>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</si>
  <si>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</si>
  <si>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</si>
  <si>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</si>
  <si>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</si>
  <si>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</si>
  <si>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</si>
  <si>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</si>
  <si>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</si>
  <si>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</si>
  <si>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</si>
  <si>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</si>
  <si>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</si>
  <si>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</si>
  <si>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</si>
  <si>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</si>
  <si>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</si>
  <si>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</si>
  <si>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</si>
  <si>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</si>
  <si>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</si>
  <si>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</si>
  <si>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</si>
  <si>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</si>
  <si>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</si>
  <si>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</si>
  <si>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</si>
  <si>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</si>
  <si>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</si>
  <si>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</si>
  <si>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</si>
  <si>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</si>
  <si>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</si>
  <si>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</si>
  <si>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</si>
  <si>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</si>
  <si>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03/12/20 - VENCIMENTO 10/12/20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</si>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</sst>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66138</v>
      </c>
      <c r="C7" s="10">
        <f>C8+C11</f>
        <v>83122</v>
      </c>
      <c r="D7" s="10">
        <f aca="true" t="shared" si="0" ref="D7:K7">D8+D11</f>
        <v>229007</v>
      </c>
      <c r="E7" s="10">
        <f t="shared" si="0"/>
        <v>209021</v>
      </c>
      <c r="F7" s="10">
        <f t="shared" si="0"/>
        <v>217093</v>
      </c>
      <c r="G7" s="10">
        <f t="shared" si="0"/>
        <v>108301</v>
      </c>
      <c r="H7" s="10">
        <f t="shared" si="0"/>
        <v>56112</v>
      </c>
      <c r="I7" s="10">
        <f t="shared" si="0"/>
        <v>98865</v>
      </c>
      <c r="J7" s="10">
        <f t="shared" si="0"/>
        <v>78584</v>
      </c>
      <c r="K7" s="10">
        <f t="shared" si="0"/>
        <v>166871</v>
      </c>
      <c r="L7" s="10">
        <f>SUM(B7:K7)</f>
        <v>1313114</v>
      </c>
      <c r="M7" s="11"/>
    </row>
    <row r="8" spans="1:13" ht="17.25" customHeight="1">
      <c r="A8" s="12" t="s">
        <v>18</v>
      </c>
      <c r="B8" s="13">
        <f>B9+B10</f>
        <v>4858</v>
      </c>
      <c r="C8" s="13">
        <f aca="true" t="shared" si="1" ref="C8:K8">C9+C10</f>
        <v>5697</v>
      </c>
      <c r="D8" s="13">
        <f t="shared" si="1"/>
        <v>16096</v>
      </c>
      <c r="E8" s="13">
        <f t="shared" si="1"/>
        <v>13520</v>
      </c>
      <c r="F8" s="13">
        <f t="shared" si="1"/>
        <v>12854</v>
      </c>
      <c r="G8" s="13">
        <f t="shared" si="1"/>
        <v>7732</v>
      </c>
      <c r="H8" s="13">
        <f t="shared" si="1"/>
        <v>3683</v>
      </c>
      <c r="I8" s="13">
        <f t="shared" si="1"/>
        <v>4966</v>
      </c>
      <c r="J8" s="13">
        <f t="shared" si="1"/>
        <v>4540</v>
      </c>
      <c r="K8" s="13">
        <f t="shared" si="1"/>
        <v>10320</v>
      </c>
      <c r="L8" s="13">
        <f>SUM(B8:K8)</f>
        <v>84266</v>
      </c>
      <c r="M8"/>
    </row>
    <row r="9" spans="1:13" ht="17.25" customHeight="1">
      <c r="A9" s="14" t="s">
        <v>19</v>
      </c>
      <c r="B9" s="15">
        <v>4855</v>
      </c>
      <c r="C9" s="15">
        <v>5697</v>
      </c>
      <c r="D9" s="15">
        <v>16096</v>
      </c>
      <c r="E9" s="15">
        <v>13520</v>
      </c>
      <c r="F9" s="15">
        <v>12854</v>
      </c>
      <c r="G9" s="15">
        <v>7732</v>
      </c>
      <c r="H9" s="15">
        <v>3683</v>
      </c>
      <c r="I9" s="15">
        <v>4966</v>
      </c>
      <c r="J9" s="15">
        <v>4540</v>
      </c>
      <c r="K9" s="15">
        <v>10320</v>
      </c>
      <c r="L9" s="13">
        <f>SUM(B9:K9)</f>
        <v>84263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61280</v>
      </c>
      <c r="C11" s="15">
        <v>77425</v>
      </c>
      <c r="D11" s="15">
        <v>212911</v>
      </c>
      <c r="E11" s="15">
        <v>195501</v>
      </c>
      <c r="F11" s="15">
        <v>204239</v>
      </c>
      <c r="G11" s="15">
        <v>100569</v>
      </c>
      <c r="H11" s="15">
        <v>52429</v>
      </c>
      <c r="I11" s="15">
        <v>93899</v>
      </c>
      <c r="J11" s="15">
        <v>74044</v>
      </c>
      <c r="K11" s="15">
        <v>156551</v>
      </c>
      <c r="L11" s="13">
        <f>SUM(B11:K11)</f>
        <v>1228848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1.180675571295368</v>
      </c>
      <c r="C15" s="22">
        <v>1.383552655538694</v>
      </c>
      <c r="D15" s="22">
        <v>1.39248442772445</v>
      </c>
      <c r="E15" s="22">
        <v>1.212644768641115</v>
      </c>
      <c r="F15" s="22">
        <v>1.39341694093717</v>
      </c>
      <c r="G15" s="22">
        <v>1.422237477295844</v>
      </c>
      <c r="H15" s="22">
        <v>1.406161751839153</v>
      </c>
      <c r="I15" s="22">
        <v>1.336053324233363</v>
      </c>
      <c r="J15" s="22">
        <v>1.732901546674309</v>
      </c>
      <c r="K15" s="22">
        <v>1.227789806530047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441076.9599999999</v>
      </c>
      <c r="C17" s="25">
        <f aca="true" t="shared" si="2" ref="C17:K17">C18+C19+C20+C21+C22+C23+C24</f>
        <v>352118.79</v>
      </c>
      <c r="D17" s="25">
        <f t="shared" si="2"/>
        <v>1166866.3499999999</v>
      </c>
      <c r="E17" s="25">
        <f t="shared" si="2"/>
        <v>936714.92</v>
      </c>
      <c r="F17" s="25">
        <f t="shared" si="2"/>
        <v>995199.0800000001</v>
      </c>
      <c r="G17" s="25">
        <f t="shared" si="2"/>
        <v>560295.8099999999</v>
      </c>
      <c r="H17" s="25">
        <f t="shared" si="2"/>
        <v>318103.18</v>
      </c>
      <c r="I17" s="25">
        <f t="shared" si="2"/>
        <v>432107.5</v>
      </c>
      <c r="J17" s="25">
        <f t="shared" si="2"/>
        <v>485090.78</v>
      </c>
      <c r="K17" s="25">
        <f t="shared" si="2"/>
        <v>594334.2100000001</v>
      </c>
      <c r="L17" s="25">
        <f>L18+L19+L20+L21+L22+L23+L24</f>
        <v>6281907.580000001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380710.17</v>
      </c>
      <c r="C18" s="33">
        <f t="shared" si="3"/>
        <v>257811.2</v>
      </c>
      <c r="D18" s="33">
        <f t="shared" si="3"/>
        <v>845906.06</v>
      </c>
      <c r="E18" s="33">
        <f t="shared" si="3"/>
        <v>780818.85</v>
      </c>
      <c r="F18" s="33">
        <f t="shared" si="3"/>
        <v>717883.13</v>
      </c>
      <c r="G18" s="33">
        <f t="shared" si="3"/>
        <v>393533.34</v>
      </c>
      <c r="H18" s="33">
        <f t="shared" si="3"/>
        <v>224650</v>
      </c>
      <c r="I18" s="33">
        <f t="shared" si="3"/>
        <v>328755.78</v>
      </c>
      <c r="J18" s="33">
        <f t="shared" si="3"/>
        <v>281362.15</v>
      </c>
      <c r="K18" s="33">
        <f t="shared" si="3"/>
        <v>487813.99</v>
      </c>
      <c r="L18" s="33">
        <f aca="true" t="shared" si="4" ref="L18:L24">SUM(B18:K18)</f>
        <v>4699244.670000001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68785.03</v>
      </c>
      <c r="C19" s="33">
        <f t="shared" si="5"/>
        <v>98884.17</v>
      </c>
      <c r="D19" s="33">
        <f t="shared" si="5"/>
        <v>332004.96</v>
      </c>
      <c r="E19" s="33">
        <f t="shared" si="5"/>
        <v>166037.04</v>
      </c>
      <c r="F19" s="33">
        <f t="shared" si="5"/>
        <v>282427.38</v>
      </c>
      <c r="G19" s="33">
        <f t="shared" si="5"/>
        <v>166164.52</v>
      </c>
      <c r="H19" s="33">
        <f t="shared" si="5"/>
        <v>91244.24</v>
      </c>
      <c r="I19" s="33">
        <f t="shared" si="5"/>
        <v>110479.47</v>
      </c>
      <c r="J19" s="33">
        <f t="shared" si="5"/>
        <v>206210.75</v>
      </c>
      <c r="K19" s="33">
        <f t="shared" si="5"/>
        <v>111119.05</v>
      </c>
      <c r="L19" s="33">
        <f t="shared" si="4"/>
        <v>1633356.61</v>
      </c>
      <c r="M19"/>
    </row>
    <row r="20" spans="1:13" ht="17.25" customHeight="1">
      <c r="A20" s="27" t="s">
        <v>26</v>
      </c>
      <c r="B20" s="33">
        <v>1560.43</v>
      </c>
      <c r="C20" s="33">
        <v>4961.18</v>
      </c>
      <c r="D20" s="33">
        <v>24648.73</v>
      </c>
      <c r="E20" s="33">
        <v>16367.65</v>
      </c>
      <c r="F20" s="33">
        <v>25843.93</v>
      </c>
      <c r="G20" s="33">
        <v>16330.6</v>
      </c>
      <c r="H20" s="33">
        <v>10677.63</v>
      </c>
      <c r="I20" s="33">
        <v>4579.55</v>
      </c>
      <c r="J20" s="33">
        <v>9413.52</v>
      </c>
      <c r="K20" s="33">
        <v>13501.17</v>
      </c>
      <c r="L20" s="33">
        <f t="shared" si="4"/>
        <v>127884.39000000001</v>
      </c>
      <c r="M20"/>
    </row>
    <row r="21" spans="1:13" ht="17.25" customHeight="1">
      <c r="A21" s="27" t="s">
        <v>27</v>
      </c>
      <c r="B21" s="33">
        <v>1323.86</v>
      </c>
      <c r="C21" s="29">
        <v>1323.86</v>
      </c>
      <c r="D21" s="29">
        <v>2647.72</v>
      </c>
      <c r="E21" s="29">
        <v>2647.72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15886.320000000002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-116.13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-116.13</v>
      </c>
      <c r="M23"/>
    </row>
    <row r="24" spans="1:13" ht="17.25" customHeight="1">
      <c r="A24" s="27" t="s">
        <v>74</v>
      </c>
      <c r="B24" s="33">
        <v>-11186.4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-15732.65</v>
      </c>
      <c r="H24" s="33">
        <v>-9792.55</v>
      </c>
      <c r="I24" s="33">
        <v>-13031.16</v>
      </c>
      <c r="J24" s="33">
        <v>-14543.36</v>
      </c>
      <c r="K24" s="33">
        <v>-19423.86</v>
      </c>
      <c r="L24" s="33">
        <f t="shared" si="4"/>
        <v>-194348.27999999997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-40847.92</v>
      </c>
      <c r="C27" s="33">
        <f t="shared" si="6"/>
        <v>-25066.8</v>
      </c>
      <c r="D27" s="33">
        <f t="shared" si="6"/>
        <v>-70822.4</v>
      </c>
      <c r="E27" s="33">
        <f t="shared" si="6"/>
        <v>-63932.35</v>
      </c>
      <c r="F27" s="33">
        <f t="shared" si="6"/>
        <v>-56557.6</v>
      </c>
      <c r="G27" s="33">
        <f t="shared" si="6"/>
        <v>-34020.8</v>
      </c>
      <c r="H27" s="33">
        <f t="shared" si="6"/>
        <v>-23843.45</v>
      </c>
      <c r="I27" s="33">
        <f t="shared" si="6"/>
        <v>-33569.9</v>
      </c>
      <c r="J27" s="33">
        <f t="shared" si="6"/>
        <v>-19976</v>
      </c>
      <c r="K27" s="33">
        <f t="shared" si="6"/>
        <v>-45408</v>
      </c>
      <c r="L27" s="33">
        <f aca="true" t="shared" si="7" ref="L27:L33">SUM(B27:K27)</f>
        <v>-414045.22000000003</v>
      </c>
      <c r="M27"/>
    </row>
    <row r="28" spans="1:13" ht="18.75" customHeight="1">
      <c r="A28" s="27" t="s">
        <v>30</v>
      </c>
      <c r="B28" s="33">
        <f>B29+B30+B31+B32</f>
        <v>-21362</v>
      </c>
      <c r="C28" s="33">
        <f aca="true" t="shared" si="8" ref="C28:K28">C29+C30+C31+C32</f>
        <v>-25066.8</v>
      </c>
      <c r="D28" s="33">
        <f t="shared" si="8"/>
        <v>-70822.4</v>
      </c>
      <c r="E28" s="33">
        <f t="shared" si="8"/>
        <v>-59488</v>
      </c>
      <c r="F28" s="33">
        <f t="shared" si="8"/>
        <v>-56557.6</v>
      </c>
      <c r="G28" s="33">
        <f t="shared" si="8"/>
        <v>-34020.8</v>
      </c>
      <c r="H28" s="33">
        <f t="shared" si="8"/>
        <v>-16205.2</v>
      </c>
      <c r="I28" s="33">
        <f t="shared" si="8"/>
        <v>-33569.9</v>
      </c>
      <c r="J28" s="33">
        <f t="shared" si="8"/>
        <v>-19976</v>
      </c>
      <c r="K28" s="33">
        <f t="shared" si="8"/>
        <v>-45408</v>
      </c>
      <c r="L28" s="33">
        <f t="shared" si="7"/>
        <v>-382476.70000000007</v>
      </c>
      <c r="M28"/>
    </row>
    <row r="29" spans="1:13" s="36" customFormat="1" ht="18.75" customHeight="1">
      <c r="A29" s="34" t="s">
        <v>58</v>
      </c>
      <c r="B29" s="33">
        <f>-ROUND((B9)*$E$3,2)</f>
        <v>-21362</v>
      </c>
      <c r="C29" s="33">
        <f aca="true" t="shared" si="9" ref="C29:K29">-ROUND((C9)*$E$3,2)</f>
        <v>-25066.8</v>
      </c>
      <c r="D29" s="33">
        <f t="shared" si="9"/>
        <v>-70822.4</v>
      </c>
      <c r="E29" s="33">
        <f t="shared" si="9"/>
        <v>-59488</v>
      </c>
      <c r="F29" s="33">
        <f t="shared" si="9"/>
        <v>-56557.6</v>
      </c>
      <c r="G29" s="33">
        <f t="shared" si="9"/>
        <v>-34020.8</v>
      </c>
      <c r="H29" s="33">
        <f t="shared" si="9"/>
        <v>-16205.2</v>
      </c>
      <c r="I29" s="33">
        <f t="shared" si="9"/>
        <v>-21850.4</v>
      </c>
      <c r="J29" s="33">
        <f t="shared" si="9"/>
        <v>-19976</v>
      </c>
      <c r="K29" s="33">
        <f t="shared" si="9"/>
        <v>-45408</v>
      </c>
      <c r="L29" s="33">
        <f t="shared" si="7"/>
        <v>-370757.20000000007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-11713.87</v>
      </c>
      <c r="J32" s="17">
        <v>0</v>
      </c>
      <c r="K32" s="17">
        <v>0</v>
      </c>
      <c r="L32" s="33">
        <f t="shared" si="7"/>
        <v>-11713.87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-19485.92</v>
      </c>
      <c r="C33" s="38">
        <f t="shared" si="10"/>
        <v>0</v>
      </c>
      <c r="D33" s="38">
        <f t="shared" si="10"/>
        <v>0</v>
      </c>
      <c r="E33" s="38">
        <f t="shared" si="10"/>
        <v>-4444.35</v>
      </c>
      <c r="F33" s="38">
        <f t="shared" si="10"/>
        <v>0</v>
      </c>
      <c r="G33" s="38">
        <f t="shared" si="10"/>
        <v>0</v>
      </c>
      <c r="H33" s="38">
        <f t="shared" si="10"/>
        <v>-7638.25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-31568.519999999997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-19485.92</v>
      </c>
      <c r="C35" s="17">
        <v>0</v>
      </c>
      <c r="D35" s="17">
        <v>0</v>
      </c>
      <c r="E35" s="33">
        <v>-4444.35</v>
      </c>
      <c r="F35" s="28">
        <v>0</v>
      </c>
      <c r="G35" s="28">
        <v>0</v>
      </c>
      <c r="H35" s="33">
        <v>-7638.25</v>
      </c>
      <c r="I35" s="17">
        <v>0</v>
      </c>
      <c r="J35" s="28">
        <v>0</v>
      </c>
      <c r="K35" s="17">
        <v>0</v>
      </c>
      <c r="L35" s="33">
        <f>SUM(B35:K35)</f>
        <v>-31568.519999999997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400229.0399999999</v>
      </c>
      <c r="C48" s="41">
        <f aca="true" t="shared" si="12" ref="C48:K48">IF(C17+C27+C40+C49&lt;0,0,C17+C27+C49)</f>
        <v>327051.99</v>
      </c>
      <c r="D48" s="41">
        <f t="shared" si="12"/>
        <v>1096043.95</v>
      </c>
      <c r="E48" s="41">
        <f t="shared" si="12"/>
        <v>872782.5700000001</v>
      </c>
      <c r="F48" s="41">
        <f t="shared" si="12"/>
        <v>938641.4800000001</v>
      </c>
      <c r="G48" s="41">
        <f t="shared" si="12"/>
        <v>526275.0099999999</v>
      </c>
      <c r="H48" s="41">
        <f t="shared" si="12"/>
        <v>294259.73</v>
      </c>
      <c r="I48" s="41">
        <f t="shared" si="12"/>
        <v>398537.6</v>
      </c>
      <c r="J48" s="41">
        <f t="shared" si="12"/>
        <v>465114.78</v>
      </c>
      <c r="K48" s="41">
        <f t="shared" si="12"/>
        <v>548926.2100000001</v>
      </c>
      <c r="L48" s="42">
        <f>SUM(B48:K48)</f>
        <v>5867862.359999999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400229.04</v>
      </c>
      <c r="C54" s="41">
        <f aca="true" t="shared" si="14" ref="C54:J54">SUM(C55:C66)</f>
        <v>327051.99</v>
      </c>
      <c r="D54" s="41">
        <f t="shared" si="14"/>
        <v>1096043.94</v>
      </c>
      <c r="E54" s="41">
        <f t="shared" si="14"/>
        <v>872782.57</v>
      </c>
      <c r="F54" s="41">
        <f t="shared" si="14"/>
        <v>938641.49</v>
      </c>
      <c r="G54" s="41">
        <f t="shared" si="14"/>
        <v>526275.02</v>
      </c>
      <c r="H54" s="41">
        <f t="shared" si="14"/>
        <v>294259.73</v>
      </c>
      <c r="I54" s="41">
        <f>SUM(I55:I69)</f>
        <v>398537.6</v>
      </c>
      <c r="J54" s="41">
        <f t="shared" si="14"/>
        <v>465114.78</v>
      </c>
      <c r="K54" s="41">
        <f>SUM(K55:K68)</f>
        <v>548926.22</v>
      </c>
      <c r="L54" s="46">
        <f>SUM(B54:K54)</f>
        <v>5867862.38</v>
      </c>
      <c r="M54" s="40"/>
    </row>
    <row r="55" spans="1:13" ht="18.75" customHeight="1">
      <c r="A55" s="47" t="s">
        <v>51</v>
      </c>
      <c r="B55" s="48">
        <v>400229.04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400229.04</v>
      </c>
      <c r="M55" s="40"/>
    </row>
    <row r="56" spans="1:12" ht="18.75" customHeight="1">
      <c r="A56" s="47" t="s">
        <v>61</v>
      </c>
      <c r="B56" s="17">
        <v>0</v>
      </c>
      <c r="C56" s="48">
        <v>285352.86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285352.86</v>
      </c>
    </row>
    <row r="57" spans="1:12" ht="18.75" customHeight="1">
      <c r="A57" s="47" t="s">
        <v>62</v>
      </c>
      <c r="B57" s="17">
        <v>0</v>
      </c>
      <c r="C57" s="48">
        <v>41699.13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41699.13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1096043.94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1096043.94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872782.57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872782.57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938641.49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938641.49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526275.02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526275.02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294259.73</v>
      </c>
      <c r="I62" s="17">
        <v>0</v>
      </c>
      <c r="J62" s="17">
        <v>0</v>
      </c>
      <c r="K62" s="17">
        <v>0</v>
      </c>
      <c r="L62" s="46">
        <f t="shared" si="15"/>
        <v>294259.73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465114.78</v>
      </c>
      <c r="K64" s="17">
        <v>0</v>
      </c>
      <c r="L64" s="46">
        <f t="shared" si="15"/>
        <v>465114.78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305202.98</v>
      </c>
      <c r="L65" s="46">
        <f t="shared" si="15"/>
        <v>305202.98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243723.24</v>
      </c>
      <c r="L66" s="46">
        <f t="shared" si="15"/>
        <v>243723.24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398537.6</v>
      </c>
      <c r="J69" s="53">
        <v>0</v>
      </c>
      <c r="K69" s="53">
        <v>0</v>
      </c>
      <c r="L69" s="51">
        <f>SUM(B69:K69)</f>
        <v>398537.6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2020-12-09T18:42:18Z</dcterms:modified>
  <cp:category/>
  <cp:version/>
  <cp:contentType/>
  <cp:contentStatus/>
</cp:coreProperties>
</file>