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<sst xmlns="http://schemas.openxmlformats.org/spreadsheetml/2006/main" count="79" uniqueCount="78">
  <si>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</si>
  <si>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</si>
  <si>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</si>
  <si>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</si>
  <si>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</si>
  <si>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</si>
  <si>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</si>
  <si>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</si>
  <si>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</si>
  <si>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</si>
  <si>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</si>
  <si>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</si>
  <si>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</si>
  <si>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</si>
  <si>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</si>
  <si>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</si>
  <si>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</si>
  <si>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</si>
  <si>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</si>
  <si>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</si>
  <si>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</si>
  <si>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</si>
  <si>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</si>
  <si>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</si>
  <si>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</si>
  <si>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</si>
  <si>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</si>
  <si>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</si>
  <si>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</si>
  <si>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</si>
  <si>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</si>
  <si>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</si>
  <si>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</si>
  <si>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</si>
  <si>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</si>
  <si>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</si>
  <si>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</si>
  <si>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</si>
  <si>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</si>
  <si>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</si>
  <si>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</si>
  <si>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</si>
  <si>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</si>
  <si>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</si>
  <si>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</si>
  <si>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</si>
  <si>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</si>
  <si>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</si>
  <si>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</si>
  <si>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</si>
  <si>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</si>
  <si>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</si>
  <si>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</si>
  <si>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</si>
  <si>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</si>
  <si>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</si>
  <si>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</si>
  <si>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</si>
  <si>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</si>
  <si>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</si>
  <si>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</si>
  <si>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</si>
  <si>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</si>
  <si>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</si>
  <si>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</si>
  <si>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</si>
  <si>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</si>
  <si>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</si>
  <si>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</si>
  <si>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</si>
  <si>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</si>
  <si>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</si>
  <si>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</si>
  <si>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</si>
  <si>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</si>
  <si>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</si>
  <si>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01/12/20 - VENCIMENTO 08/12/20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</si>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</sst>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65348</v>
      </c>
      <c r="C7" s="10">
        <f>C8+C11</f>
        <v>81698</v>
      </c>
      <c r="D7" s="10">
        <f aca="true" t="shared" si="0" ref="D7:K7">D8+D11</f>
        <v>227529</v>
      </c>
      <c r="E7" s="10">
        <f t="shared" si="0"/>
        <v>207957</v>
      </c>
      <c r="F7" s="10">
        <f t="shared" si="0"/>
        <v>217725</v>
      </c>
      <c r="G7" s="10">
        <f t="shared" si="0"/>
        <v>106200</v>
      </c>
      <c r="H7" s="10">
        <f t="shared" si="0"/>
        <v>55739</v>
      </c>
      <c r="I7" s="10">
        <f t="shared" si="0"/>
        <v>99090</v>
      </c>
      <c r="J7" s="10">
        <f t="shared" si="0"/>
        <v>77644</v>
      </c>
      <c r="K7" s="10">
        <f t="shared" si="0"/>
        <v>167052</v>
      </c>
      <c r="L7" s="10">
        <f>SUM(B7:K7)</f>
        <v>1305982</v>
      </c>
      <c r="M7" s="11"/>
    </row>
    <row r="8" spans="1:13" ht="17.25" customHeight="1">
      <c r="A8" s="12" t="s">
        <v>18</v>
      </c>
      <c r="B8" s="13">
        <f>B9+B10</f>
        <v>5114</v>
      </c>
      <c r="C8" s="13">
        <f aca="true" t="shared" si="1" ref="C8:K8">C9+C10</f>
        <v>6068</v>
      </c>
      <c r="D8" s="13">
        <f t="shared" si="1"/>
        <v>17100</v>
      </c>
      <c r="E8" s="13">
        <f t="shared" si="1"/>
        <v>14675</v>
      </c>
      <c r="F8" s="13">
        <f t="shared" si="1"/>
        <v>14031</v>
      </c>
      <c r="G8" s="13">
        <f t="shared" si="1"/>
        <v>8140</v>
      </c>
      <c r="H8" s="13">
        <f t="shared" si="1"/>
        <v>3753</v>
      </c>
      <c r="I8" s="13">
        <f t="shared" si="1"/>
        <v>5288</v>
      </c>
      <c r="J8" s="13">
        <f t="shared" si="1"/>
        <v>4745</v>
      </c>
      <c r="K8" s="13">
        <f t="shared" si="1"/>
        <v>10871</v>
      </c>
      <c r="L8" s="13">
        <f>SUM(B8:K8)</f>
        <v>89785</v>
      </c>
      <c r="M8"/>
    </row>
    <row r="9" spans="1:13" ht="17.25" customHeight="1">
      <c r="A9" s="14" t="s">
        <v>19</v>
      </c>
      <c r="B9" s="15">
        <v>5114</v>
      </c>
      <c r="C9" s="15">
        <v>6068</v>
      </c>
      <c r="D9" s="15">
        <v>17100</v>
      </c>
      <c r="E9" s="15">
        <v>14675</v>
      </c>
      <c r="F9" s="15">
        <v>14031</v>
      </c>
      <c r="G9" s="15">
        <v>8140</v>
      </c>
      <c r="H9" s="15">
        <v>3753</v>
      </c>
      <c r="I9" s="15">
        <v>5288</v>
      </c>
      <c r="J9" s="15">
        <v>4745</v>
      </c>
      <c r="K9" s="15">
        <v>10871</v>
      </c>
      <c r="L9" s="13">
        <f>SUM(B9:K9)</f>
        <v>89785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60234</v>
      </c>
      <c r="C11" s="15">
        <v>75630</v>
      </c>
      <c r="D11" s="15">
        <v>210429</v>
      </c>
      <c r="E11" s="15">
        <v>193282</v>
      </c>
      <c r="F11" s="15">
        <v>203694</v>
      </c>
      <c r="G11" s="15">
        <v>98060</v>
      </c>
      <c r="H11" s="15">
        <v>51986</v>
      </c>
      <c r="I11" s="15">
        <v>93802</v>
      </c>
      <c r="J11" s="15">
        <v>72899</v>
      </c>
      <c r="K11" s="15">
        <v>156181</v>
      </c>
      <c r="L11" s="13">
        <f>SUM(B11:K11)</f>
        <v>1216197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1.203860664397196</v>
      </c>
      <c r="C15" s="22">
        <v>1.403104566362529</v>
      </c>
      <c r="D15" s="22">
        <v>1.396951559579321</v>
      </c>
      <c r="E15" s="22">
        <v>1.223194016629945</v>
      </c>
      <c r="F15" s="22">
        <v>1.389884632404706</v>
      </c>
      <c r="G15" s="22">
        <v>1.429067355171883</v>
      </c>
      <c r="H15" s="22">
        <v>1.414475030593491</v>
      </c>
      <c r="I15" s="22">
        <v>1.321230239183766</v>
      </c>
      <c r="J15" s="22">
        <v>1.750537419250347</v>
      </c>
      <c r="K15" s="22">
        <v>1.222058372725183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444879.9199999999</v>
      </c>
      <c r="C17" s="25">
        <f aca="true" t="shared" si="2" ref="C17:K17">C18+C19+C20+C21+C22+C23+C24</f>
        <v>351004.84</v>
      </c>
      <c r="D17" s="25">
        <f t="shared" si="2"/>
        <v>1162442.0699999998</v>
      </c>
      <c r="E17" s="25">
        <f t="shared" si="2"/>
        <v>940556.6</v>
      </c>
      <c r="F17" s="25">
        <f t="shared" si="2"/>
        <v>995220.34</v>
      </c>
      <c r="G17" s="25">
        <f t="shared" si="2"/>
        <v>551595.9</v>
      </c>
      <c r="H17" s="25">
        <f t="shared" si="2"/>
        <v>317972.8</v>
      </c>
      <c r="I17" s="25">
        <f t="shared" si="2"/>
        <v>427974.57999999996</v>
      </c>
      <c r="J17" s="25">
        <f t="shared" si="2"/>
        <v>483482.85000000003</v>
      </c>
      <c r="K17" s="25">
        <f t="shared" si="2"/>
        <v>591972.9400000001</v>
      </c>
      <c r="L17" s="25">
        <f>L18+L19+L20+L21+L22+L23+L24</f>
        <v>6267102.840000001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376162.69</v>
      </c>
      <c r="C18" s="33">
        <f t="shared" si="3"/>
        <v>253394.52</v>
      </c>
      <c r="D18" s="33">
        <f t="shared" si="3"/>
        <v>840446.62</v>
      </c>
      <c r="E18" s="33">
        <f t="shared" si="3"/>
        <v>776844.17</v>
      </c>
      <c r="F18" s="33">
        <f t="shared" si="3"/>
        <v>719973.03</v>
      </c>
      <c r="G18" s="33">
        <f t="shared" si="3"/>
        <v>385898.94</v>
      </c>
      <c r="H18" s="33">
        <f t="shared" si="3"/>
        <v>223156.66</v>
      </c>
      <c r="I18" s="33">
        <f t="shared" si="3"/>
        <v>329503.98</v>
      </c>
      <c r="J18" s="33">
        <f t="shared" si="3"/>
        <v>277996.58</v>
      </c>
      <c r="K18" s="33">
        <f t="shared" si="3"/>
        <v>488343.11</v>
      </c>
      <c r="L18" s="33">
        <f aca="true" t="shared" si="4" ref="L18:L24">SUM(B18:K18)</f>
        <v>4671720.300000001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76684.78</v>
      </c>
      <c r="C19" s="33">
        <f t="shared" si="5"/>
        <v>102144.49</v>
      </c>
      <c r="D19" s="33">
        <f t="shared" si="5"/>
        <v>333616.6</v>
      </c>
      <c r="E19" s="33">
        <f t="shared" si="5"/>
        <v>173386.97</v>
      </c>
      <c r="F19" s="33">
        <f t="shared" si="5"/>
        <v>280706.42</v>
      </c>
      <c r="G19" s="33">
        <f t="shared" si="5"/>
        <v>165576.64</v>
      </c>
      <c r="H19" s="33">
        <f t="shared" si="5"/>
        <v>92492.86</v>
      </c>
      <c r="I19" s="33">
        <f t="shared" si="5"/>
        <v>105846.64</v>
      </c>
      <c r="J19" s="33">
        <f t="shared" si="5"/>
        <v>208646.84</v>
      </c>
      <c r="K19" s="33">
        <f t="shared" si="5"/>
        <v>108440.68</v>
      </c>
      <c r="L19" s="33">
        <f t="shared" si="4"/>
        <v>1647542.92</v>
      </c>
      <c r="M19"/>
    </row>
    <row r="20" spans="1:13" ht="17.25" customHeight="1">
      <c r="A20" s="27" t="s">
        <v>26</v>
      </c>
      <c r="B20" s="33">
        <v>1965.79</v>
      </c>
      <c r="C20" s="33">
        <v>5003.59</v>
      </c>
      <c r="D20" s="33">
        <v>24072.25</v>
      </c>
      <c r="E20" s="33">
        <v>16834.08</v>
      </c>
      <c r="F20" s="33">
        <v>25496.25</v>
      </c>
      <c r="G20" s="33">
        <v>15951.17</v>
      </c>
      <c r="H20" s="33">
        <v>10791.97</v>
      </c>
      <c r="I20" s="33">
        <v>4409.94</v>
      </c>
      <c r="J20" s="33">
        <v>8735.07</v>
      </c>
      <c r="K20" s="33">
        <v>13289.15</v>
      </c>
      <c r="L20" s="33">
        <f t="shared" si="4"/>
        <v>126549.26000000001</v>
      </c>
      <c r="M20"/>
    </row>
    <row r="21" spans="1:13" ht="17.25" customHeight="1">
      <c r="A21" s="27" t="s">
        <v>27</v>
      </c>
      <c r="B21" s="33">
        <v>1323.86</v>
      </c>
      <c r="C21" s="29">
        <v>1323.86</v>
      </c>
      <c r="D21" s="29">
        <v>2647.72</v>
      </c>
      <c r="E21" s="29">
        <v>2647.72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15886.320000000002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-239.3</v>
      </c>
      <c r="H23" s="33">
        <v>0</v>
      </c>
      <c r="I23" s="33">
        <v>-220.64</v>
      </c>
      <c r="J23" s="33">
        <v>0</v>
      </c>
      <c r="K23" s="33">
        <v>0</v>
      </c>
      <c r="L23" s="33">
        <f t="shared" si="4"/>
        <v>-459.94</v>
      </c>
      <c r="M23"/>
    </row>
    <row r="24" spans="1:13" ht="17.25" customHeight="1">
      <c r="A24" s="27" t="s">
        <v>74</v>
      </c>
      <c r="B24" s="33">
        <v>-11257.2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-15591.55</v>
      </c>
      <c r="H24" s="33">
        <v>-9792.55</v>
      </c>
      <c r="I24" s="33">
        <v>-12889.2</v>
      </c>
      <c r="J24" s="33">
        <v>-14543.36</v>
      </c>
      <c r="K24" s="33">
        <v>-19423.86</v>
      </c>
      <c r="L24" s="33">
        <f t="shared" si="4"/>
        <v>-194136.01999999996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-41987.52</v>
      </c>
      <c r="C27" s="33">
        <f t="shared" si="6"/>
        <v>-26699.2</v>
      </c>
      <c r="D27" s="33">
        <f t="shared" si="6"/>
        <v>-75240</v>
      </c>
      <c r="E27" s="33">
        <f t="shared" si="6"/>
        <v>-69014.35</v>
      </c>
      <c r="F27" s="33">
        <f t="shared" si="6"/>
        <v>-61736.4</v>
      </c>
      <c r="G27" s="33">
        <f t="shared" si="6"/>
        <v>-35816</v>
      </c>
      <c r="H27" s="33">
        <f t="shared" si="6"/>
        <v>-24151.45</v>
      </c>
      <c r="I27" s="33">
        <f t="shared" si="6"/>
        <v>-51206.11</v>
      </c>
      <c r="J27" s="33">
        <f t="shared" si="6"/>
        <v>-20878</v>
      </c>
      <c r="K27" s="33">
        <f t="shared" si="6"/>
        <v>-47832.4</v>
      </c>
      <c r="L27" s="33">
        <f aca="true" t="shared" si="7" ref="L27:L33">SUM(B27:K27)</f>
        <v>-454561.43000000005</v>
      </c>
      <c r="M27"/>
    </row>
    <row r="28" spans="1:13" ht="18.75" customHeight="1">
      <c r="A28" s="27" t="s">
        <v>30</v>
      </c>
      <c r="B28" s="33">
        <f>B29+B30+B31+B32</f>
        <v>-22501.6</v>
      </c>
      <c r="C28" s="33">
        <f aca="true" t="shared" si="8" ref="C28:K28">C29+C30+C31+C32</f>
        <v>-26699.2</v>
      </c>
      <c r="D28" s="33">
        <f t="shared" si="8"/>
        <v>-75240</v>
      </c>
      <c r="E28" s="33">
        <f t="shared" si="8"/>
        <v>-64570</v>
      </c>
      <c r="F28" s="33">
        <f t="shared" si="8"/>
        <v>-61736.4</v>
      </c>
      <c r="G28" s="33">
        <f t="shared" si="8"/>
        <v>-35816</v>
      </c>
      <c r="H28" s="33">
        <f t="shared" si="8"/>
        <v>-16513.2</v>
      </c>
      <c r="I28" s="33">
        <f t="shared" si="8"/>
        <v>-51206.11</v>
      </c>
      <c r="J28" s="33">
        <f t="shared" si="8"/>
        <v>-20878</v>
      </c>
      <c r="K28" s="33">
        <f t="shared" si="8"/>
        <v>-47832.4</v>
      </c>
      <c r="L28" s="33">
        <f t="shared" si="7"/>
        <v>-422992.91</v>
      </c>
      <c r="M28"/>
    </row>
    <row r="29" spans="1:13" s="36" customFormat="1" ht="18.75" customHeight="1">
      <c r="A29" s="34" t="s">
        <v>58</v>
      </c>
      <c r="B29" s="33">
        <f>-ROUND((B9)*$E$3,2)</f>
        <v>-22501.6</v>
      </c>
      <c r="C29" s="33">
        <f aca="true" t="shared" si="9" ref="C29:K29">-ROUND((C9)*$E$3,2)</f>
        <v>-26699.2</v>
      </c>
      <c r="D29" s="33">
        <f t="shared" si="9"/>
        <v>-75240</v>
      </c>
      <c r="E29" s="33">
        <f t="shared" si="9"/>
        <v>-64570</v>
      </c>
      <c r="F29" s="33">
        <f t="shared" si="9"/>
        <v>-61736.4</v>
      </c>
      <c r="G29" s="33">
        <f t="shared" si="9"/>
        <v>-35816</v>
      </c>
      <c r="H29" s="33">
        <f t="shared" si="9"/>
        <v>-16513.2</v>
      </c>
      <c r="I29" s="33">
        <f t="shared" si="9"/>
        <v>-23267.2</v>
      </c>
      <c r="J29" s="33">
        <f t="shared" si="9"/>
        <v>-20878</v>
      </c>
      <c r="K29" s="33">
        <f t="shared" si="9"/>
        <v>-47832.4</v>
      </c>
      <c r="L29" s="33">
        <f t="shared" si="7"/>
        <v>-395054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-27938.91</v>
      </c>
      <c r="J32" s="17">
        <v>0</v>
      </c>
      <c r="K32" s="17">
        <v>0</v>
      </c>
      <c r="L32" s="33">
        <f t="shared" si="7"/>
        <v>-27938.91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-19485.92</v>
      </c>
      <c r="C33" s="38">
        <f t="shared" si="10"/>
        <v>0</v>
      </c>
      <c r="D33" s="38">
        <f t="shared" si="10"/>
        <v>0</v>
      </c>
      <c r="E33" s="38">
        <f t="shared" si="10"/>
        <v>-4444.35</v>
      </c>
      <c r="F33" s="38">
        <f t="shared" si="10"/>
        <v>0</v>
      </c>
      <c r="G33" s="38">
        <f t="shared" si="10"/>
        <v>0</v>
      </c>
      <c r="H33" s="38">
        <f t="shared" si="10"/>
        <v>-7638.25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-31568.519999999997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-19485.92</v>
      </c>
      <c r="C35" s="17">
        <v>0</v>
      </c>
      <c r="D35" s="17">
        <v>0</v>
      </c>
      <c r="E35" s="33">
        <v>-4444.35</v>
      </c>
      <c r="F35" s="28">
        <v>0</v>
      </c>
      <c r="G35" s="28">
        <v>0</v>
      </c>
      <c r="H35" s="33">
        <v>-7638.25</v>
      </c>
      <c r="I35" s="17">
        <v>0</v>
      </c>
      <c r="J35" s="28">
        <v>0</v>
      </c>
      <c r="K35" s="17">
        <v>0</v>
      </c>
      <c r="L35" s="33">
        <f>SUM(B35:K35)</f>
        <v>-31568.519999999997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402892.3999999999</v>
      </c>
      <c r="C48" s="41">
        <f aca="true" t="shared" si="12" ref="C48:K48">IF(C17+C27+C40+C49&lt;0,0,C17+C27+C49)</f>
        <v>324305.64</v>
      </c>
      <c r="D48" s="41">
        <f t="shared" si="12"/>
        <v>1087202.0699999998</v>
      </c>
      <c r="E48" s="41">
        <f t="shared" si="12"/>
        <v>871542.25</v>
      </c>
      <c r="F48" s="41">
        <f t="shared" si="12"/>
        <v>933483.94</v>
      </c>
      <c r="G48" s="41">
        <f t="shared" si="12"/>
        <v>515779.9</v>
      </c>
      <c r="H48" s="41">
        <f t="shared" si="12"/>
        <v>293821.35</v>
      </c>
      <c r="I48" s="41">
        <f t="shared" si="12"/>
        <v>376768.47</v>
      </c>
      <c r="J48" s="41">
        <f t="shared" si="12"/>
        <v>462604.85000000003</v>
      </c>
      <c r="K48" s="41">
        <f t="shared" si="12"/>
        <v>544140.54</v>
      </c>
      <c r="L48" s="42">
        <f>SUM(B48:K48)</f>
        <v>5812541.409999999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402892.4</v>
      </c>
      <c r="C54" s="41">
        <f aca="true" t="shared" si="14" ref="C54:J54">SUM(C55:C66)</f>
        <v>324305.64</v>
      </c>
      <c r="D54" s="41">
        <f t="shared" si="14"/>
        <v>1087202.07</v>
      </c>
      <c r="E54" s="41">
        <f t="shared" si="14"/>
        <v>871542.25</v>
      </c>
      <c r="F54" s="41">
        <f t="shared" si="14"/>
        <v>933483.94</v>
      </c>
      <c r="G54" s="41">
        <f t="shared" si="14"/>
        <v>515779.9</v>
      </c>
      <c r="H54" s="41">
        <f t="shared" si="14"/>
        <v>293821.35</v>
      </c>
      <c r="I54" s="41">
        <f>SUM(I55:I69)</f>
        <v>376768.47</v>
      </c>
      <c r="J54" s="41">
        <f t="shared" si="14"/>
        <v>462604.85000000003</v>
      </c>
      <c r="K54" s="41">
        <f>SUM(K55:K68)</f>
        <v>544140.53</v>
      </c>
      <c r="L54" s="46">
        <f>SUM(B54:K54)</f>
        <v>5812541.399999999</v>
      </c>
      <c r="M54" s="40"/>
    </row>
    <row r="55" spans="1:13" ht="18.75" customHeight="1">
      <c r="A55" s="47" t="s">
        <v>51</v>
      </c>
      <c r="B55" s="48">
        <v>402892.4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402892.4</v>
      </c>
      <c r="M55" s="40"/>
    </row>
    <row r="56" spans="1:12" ht="18.75" customHeight="1">
      <c r="A56" s="47" t="s">
        <v>61</v>
      </c>
      <c r="B56" s="17">
        <v>0</v>
      </c>
      <c r="C56" s="48">
        <v>292134.52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292134.52</v>
      </c>
    </row>
    <row r="57" spans="1:12" ht="18.75" customHeight="1">
      <c r="A57" s="47" t="s">
        <v>62</v>
      </c>
      <c r="B57" s="17">
        <v>0</v>
      </c>
      <c r="C57" s="48">
        <v>32171.12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32171.12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1087202.07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1087202.07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871542.25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871542.25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933483.94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933483.94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515779.9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515779.9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293821.35</v>
      </c>
      <c r="I62" s="17">
        <v>0</v>
      </c>
      <c r="J62" s="17">
        <v>0</v>
      </c>
      <c r="K62" s="17">
        <v>0</v>
      </c>
      <c r="L62" s="46">
        <f t="shared" si="15"/>
        <v>293821.35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462604.85000000003</v>
      </c>
      <c r="K64" s="17">
        <v>0</v>
      </c>
      <c r="L64" s="46">
        <f t="shared" si="15"/>
        <v>462604.85000000003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301127.37</v>
      </c>
      <c r="L65" s="46">
        <f t="shared" si="15"/>
        <v>301127.37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243013.16</v>
      </c>
      <c r="L66" s="46">
        <f t="shared" si="15"/>
        <v>243013.16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376768.47</v>
      </c>
      <c r="J69" s="53">
        <v>0</v>
      </c>
      <c r="K69" s="53">
        <v>0</v>
      </c>
      <c r="L69" s="51">
        <f>SUM(B69:K69)</f>
        <v>376768.47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2020-12-08T19:25:52Z</dcterms:modified>
  <cp:category/>
  <cp:version/>
  <cp:contentType/>
  <cp:contentStatus/>
</cp:coreProperties>
</file>