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<sst xmlns="http://schemas.openxmlformats.org/spreadsheetml/2006/main" count="79" uniqueCount="76">
  <si>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</si>
  <si>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</si>
  <si>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</si>
  <si>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</si>
  <si>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</si>
  <si>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</si>
  <si>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</si>
  <si>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</si>
  <si>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</si>
  <si>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</si>
  <si>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</si>
  <si>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</si>
  <si>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</si>
  <si>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</si>
  <si>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</si>
  <si>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</si>
  <si>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</si>
  <si>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</si>
  <si>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</si>
  <si>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</si>
  <si>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</si>
  <si>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</si>
  <si>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</si>
  <si>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</si>
  <si>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</si>
  <si>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</si>
  <si>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</si>
  <si>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</si>
  <si>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</si>
  <si>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</si>
  <si>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</si>
  <si>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</si>
  <si>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</si>
  <si>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</si>
  <si>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</si>
  <si>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</si>
  <si>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</si>
  <si>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</si>
  <si>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</si>
  <si>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</si>
  <si>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</si>
  <si>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</si>
  <si>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</si>
  <si>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</si>
  <si>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</si>
  <si>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</si>
  <si>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</si>
  <si>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</si>
  <si>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</si>
  <si>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</si>
  <si>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</si>
  <si>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</si>
  <si>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</si>
  <si>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</si>
  <si>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</si>
  <si>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</si>
  <si>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</si>
  <si>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</si>
  <si>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</si>
  <si>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</si>
  <si>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</si>
  <si>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</si>
  <si>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</si>
  <si>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</si>
  <si>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</si>
  <si>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</si>
  <si>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</si>
  <si>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</si>
  <si>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</si>
  <si>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</si>
  <si>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</si>
  <si>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</si>
  <si>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</si>
  <si>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</si>
  <si>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</si>
  <si>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23/08/20 - VENCIMENTO 28/08/20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</si>
</sst>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92121</v>
      </c>
      <c r="C7" s="9">
        <f t="shared" si="0"/>
        <v>60777</v>
      </c>
      <c r="D7" s="9">
        <f t="shared" si="0"/>
        <v>73623</v>
      </c>
      <c r="E7" s="9">
        <f t="shared" si="0"/>
        <v>13769</v>
      </c>
      <c r="F7" s="9">
        <f t="shared" si="0"/>
        <v>54006</v>
      </c>
      <c r="G7" s="9">
        <f t="shared" si="0"/>
        <v>72987</v>
      </c>
      <c r="H7" s="9">
        <f t="shared" si="0"/>
        <v>8340</v>
      </c>
      <c r="I7" s="9">
        <f t="shared" si="0"/>
        <v>55612</v>
      </c>
      <c r="J7" s="9">
        <f t="shared" si="0"/>
        <v>61452</v>
      </c>
      <c r="K7" s="9">
        <f t="shared" si="0"/>
        <v>83288</v>
      </c>
      <c r="L7" s="9">
        <f t="shared" si="0"/>
        <v>68020</v>
      </c>
      <c r="M7" s="9">
        <f t="shared" si="0"/>
        <v>25368</v>
      </c>
      <c r="N7" s="9">
        <f t="shared" si="0"/>
        <v>14684</v>
      </c>
      <c r="O7" s="9">
        <f t="shared" si="0"/>
        <v>684047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6245</v>
      </c>
      <c r="C8" s="11">
        <f t="shared" si="1"/>
        <v>4981</v>
      </c>
      <c r="D8" s="11">
        <f t="shared" si="1"/>
        <v>5169</v>
      </c>
      <c r="E8" s="11">
        <f t="shared" si="1"/>
        <v>694</v>
      </c>
      <c r="F8" s="11">
        <f t="shared" si="1"/>
        <v>4770</v>
      </c>
      <c r="G8" s="11">
        <f t="shared" si="1"/>
        <v>4931</v>
      </c>
      <c r="H8" s="11">
        <f t="shared" si="1"/>
        <v>624</v>
      </c>
      <c r="I8" s="11">
        <f t="shared" si="1"/>
        <v>4655</v>
      </c>
      <c r="J8" s="11">
        <f t="shared" si="1"/>
        <v>4368</v>
      </c>
      <c r="K8" s="11">
        <f t="shared" si="1"/>
        <v>4307</v>
      </c>
      <c r="L8" s="11">
        <f t="shared" si="1"/>
        <v>3528</v>
      </c>
      <c r="M8" s="11">
        <f t="shared" si="1"/>
        <v>1125</v>
      </c>
      <c r="N8" s="11">
        <f t="shared" si="1"/>
        <v>957</v>
      </c>
      <c r="O8" s="11">
        <f t="shared" si="1"/>
        <v>46354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6245</v>
      </c>
      <c r="C9" s="11">
        <v>4981</v>
      </c>
      <c r="D9" s="11">
        <v>5169</v>
      </c>
      <c r="E9" s="11">
        <v>694</v>
      </c>
      <c r="F9" s="11">
        <v>4770</v>
      </c>
      <c r="G9" s="11">
        <v>4931</v>
      </c>
      <c r="H9" s="11">
        <v>624</v>
      </c>
      <c r="I9" s="11">
        <v>4655</v>
      </c>
      <c r="J9" s="11">
        <v>4368</v>
      </c>
      <c r="K9" s="11">
        <v>4304</v>
      </c>
      <c r="L9" s="11">
        <v>3528</v>
      </c>
      <c r="M9" s="11">
        <v>1121</v>
      </c>
      <c r="N9" s="11">
        <v>957</v>
      </c>
      <c r="O9" s="11">
        <f>SUM(B9:N9)</f>
        <v>46347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85876</v>
      </c>
      <c r="C11" s="13">
        <v>55796</v>
      </c>
      <c r="D11" s="13">
        <v>68454</v>
      </c>
      <c r="E11" s="13">
        <v>13075</v>
      </c>
      <c r="F11" s="13">
        <v>49236</v>
      </c>
      <c r="G11" s="13">
        <v>68056</v>
      </c>
      <c r="H11" s="13">
        <v>7716</v>
      </c>
      <c r="I11" s="13">
        <v>50957</v>
      </c>
      <c r="J11" s="13">
        <v>57084</v>
      </c>
      <c r="K11" s="13">
        <v>78981</v>
      </c>
      <c r="L11" s="13">
        <v>64492</v>
      </c>
      <c r="M11" s="13">
        <v>24243</v>
      </c>
      <c r="N11" s="13">
        <v>13727</v>
      </c>
      <c r="O11" s="11">
        <f>SUM(B11:N11)</f>
        <v>637693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1.85484817576065</v>
      </c>
      <c r="C15" s="19">
        <v>1.927005434429035</v>
      </c>
      <c r="D15" s="19">
        <v>1.782495054364908</v>
      </c>
      <c r="E15" s="19">
        <v>1.399444937418121</v>
      </c>
      <c r="F15" s="19">
        <v>2.541612315698029</v>
      </c>
      <c r="G15" s="19">
        <v>2.337479395254062</v>
      </c>
      <c r="H15" s="19">
        <v>2.143346729086288</v>
      </c>
      <c r="I15" s="19">
        <v>1.897753212712467</v>
      </c>
      <c r="J15" s="19">
        <v>1.920368048466436</v>
      </c>
      <c r="K15" s="19">
        <v>1.842048843287566</v>
      </c>
      <c r="L15" s="19">
        <v>1.939568606051133</v>
      </c>
      <c r="M15" s="19">
        <v>1.964790479034509</v>
      </c>
      <c r="N15" s="19">
        <v>1.863395194020841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394029.97</v>
      </c>
      <c r="C17" s="24">
        <f aca="true" t="shared" si="2" ref="C17:N17">C18+C19+C20+C21+C22+C23+C24+C25</f>
        <v>290030.54</v>
      </c>
      <c r="D17" s="24">
        <f t="shared" si="2"/>
        <v>254180.78000000006</v>
      </c>
      <c r="E17" s="24">
        <f t="shared" si="2"/>
        <v>68663.31</v>
      </c>
      <c r="F17" s="24">
        <f t="shared" si="2"/>
        <v>314922.04</v>
      </c>
      <c r="G17" s="24">
        <f t="shared" si="2"/>
        <v>319431.94999999995</v>
      </c>
      <c r="H17" s="24">
        <f t="shared" si="2"/>
        <v>39351.54000000001</v>
      </c>
      <c r="I17" s="24">
        <f t="shared" si="2"/>
        <v>257050.61000000002</v>
      </c>
      <c r="J17" s="24">
        <f t="shared" si="2"/>
        <v>272071.51000000007</v>
      </c>
      <c r="K17" s="24">
        <f t="shared" si="2"/>
        <v>352629.29</v>
      </c>
      <c r="L17" s="24">
        <f t="shared" si="2"/>
        <v>346960.14999999997</v>
      </c>
      <c r="M17" s="24">
        <f t="shared" si="2"/>
        <v>155603.49999999997</v>
      </c>
      <c r="N17" s="24">
        <f t="shared" si="2"/>
        <v>71265.25</v>
      </c>
      <c r="O17" s="24">
        <f>O18+O19+O20+O21+O22+O23+O24+O25</f>
        <v>3136190.4400000004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205816.74</v>
      </c>
      <c r="C18" s="30">
        <f t="shared" si="3"/>
        <v>140242.93</v>
      </c>
      <c r="D18" s="30">
        <f t="shared" si="3"/>
        <v>148954.05</v>
      </c>
      <c r="E18" s="30">
        <f t="shared" si="3"/>
        <v>47655.89</v>
      </c>
      <c r="F18" s="30">
        <f t="shared" si="3"/>
        <v>126600.87</v>
      </c>
      <c r="G18" s="30">
        <f t="shared" si="3"/>
        <v>140653.25</v>
      </c>
      <c r="H18" s="30">
        <f t="shared" si="3"/>
        <v>21549.73</v>
      </c>
      <c r="I18" s="30">
        <f t="shared" si="3"/>
        <v>127306.99</v>
      </c>
      <c r="J18" s="30">
        <f t="shared" si="3"/>
        <v>141591.55</v>
      </c>
      <c r="K18" s="30">
        <f t="shared" si="3"/>
        <v>181517.87</v>
      </c>
      <c r="L18" s="30">
        <f t="shared" si="3"/>
        <v>168716.81</v>
      </c>
      <c r="M18" s="30">
        <f t="shared" si="3"/>
        <v>72692</v>
      </c>
      <c r="N18" s="30">
        <f t="shared" si="3"/>
        <v>38025.69</v>
      </c>
      <c r="O18" s="30">
        <f aca="true" t="shared" si="4" ref="O18:O25">SUM(B18:N18)</f>
        <v>1561324.37</v>
      </c>
    </row>
    <row r="19" spans="1:23" ht="18.75" customHeight="1">
      <c r="A19" s="26" t="s">
        <v>35</v>
      </c>
      <c r="B19" s="30">
        <f>IF(B15&lt;&gt;0,ROUND((B15-1)*B18,2),0)</f>
        <v>175942.06</v>
      </c>
      <c r="C19" s="30">
        <f aca="true" t="shared" si="5" ref="C19:N19">IF(C15&lt;&gt;0,ROUND((C15-1)*C18,2),0)</f>
        <v>130005.96</v>
      </c>
      <c r="D19" s="30">
        <f t="shared" si="5"/>
        <v>116555.81</v>
      </c>
      <c r="E19" s="30">
        <f t="shared" si="5"/>
        <v>19035.9</v>
      </c>
      <c r="F19" s="30">
        <f t="shared" si="5"/>
        <v>195169.46</v>
      </c>
      <c r="G19" s="30">
        <f t="shared" si="5"/>
        <v>188120.82</v>
      </c>
      <c r="H19" s="30">
        <f t="shared" si="5"/>
        <v>24638.81</v>
      </c>
      <c r="I19" s="30">
        <f t="shared" si="5"/>
        <v>114290.26</v>
      </c>
      <c r="J19" s="30">
        <f t="shared" si="5"/>
        <v>130316.34</v>
      </c>
      <c r="K19" s="30">
        <f t="shared" si="5"/>
        <v>152846.91</v>
      </c>
      <c r="L19" s="30">
        <f t="shared" si="5"/>
        <v>158521.02</v>
      </c>
      <c r="M19" s="30">
        <f t="shared" si="5"/>
        <v>70132.55</v>
      </c>
      <c r="N19" s="30">
        <f t="shared" si="5"/>
        <v>32831.2</v>
      </c>
      <c r="O19" s="30">
        <f t="shared" si="4"/>
        <v>1508407.1</v>
      </c>
      <c r="W19" s="62"/>
    </row>
    <row r="20" spans="1:15" ht="18.75" customHeight="1">
      <c r="A20" s="26" t="s">
        <v>36</v>
      </c>
      <c r="B20" s="30">
        <v>16518.06</v>
      </c>
      <c r="C20" s="30">
        <v>12418.25</v>
      </c>
      <c r="D20" s="30">
        <v>5525.46</v>
      </c>
      <c r="E20" s="30">
        <v>3256.87</v>
      </c>
      <c r="F20" s="30">
        <v>8076.02</v>
      </c>
      <c r="G20" s="30">
        <v>12361.25</v>
      </c>
      <c r="H20" s="30">
        <v>1516.01</v>
      </c>
      <c r="I20" s="30">
        <v>9189.75</v>
      </c>
      <c r="J20" s="30">
        <v>10185.4</v>
      </c>
      <c r="K20" s="30">
        <v>17558.81</v>
      </c>
      <c r="L20" s="30">
        <v>16878.33</v>
      </c>
      <c r="M20" s="30">
        <v>5047.58</v>
      </c>
      <c r="N20" s="30">
        <v>2338.96</v>
      </c>
      <c r="O20" s="30">
        <f t="shared" si="4"/>
        <v>120870.75000000001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-901.56</v>
      </c>
      <c r="D23" s="30">
        <v>-382.6</v>
      </c>
      <c r="E23" s="30">
        <v>0</v>
      </c>
      <c r="F23" s="30">
        <v>-155.74</v>
      </c>
      <c r="G23" s="30">
        <v>-2520.9</v>
      </c>
      <c r="H23" s="30">
        <v>-1710.45</v>
      </c>
      <c r="I23" s="30">
        <v>-609.28</v>
      </c>
      <c r="J23" s="30">
        <v>-3550.74</v>
      </c>
      <c r="K23" s="30">
        <v>0</v>
      </c>
      <c r="L23" s="30">
        <v>0</v>
      </c>
      <c r="M23" s="30">
        <v>0</v>
      </c>
      <c r="N23" s="30">
        <v>-196.95</v>
      </c>
      <c r="O23" s="30">
        <f t="shared" si="4"/>
        <v>-10104.61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-31421.76</v>
      </c>
      <c r="D24" s="30">
        <v>-29270.67</v>
      </c>
      <c r="E24" s="30">
        <v>-8156.4</v>
      </c>
      <c r="F24" s="30">
        <v>-30662.21</v>
      </c>
      <c r="G24" s="30">
        <v>-37735.5</v>
      </c>
      <c r="H24" s="30">
        <v>-6642.56</v>
      </c>
      <c r="I24" s="30">
        <v>-29662.65</v>
      </c>
      <c r="J24" s="30">
        <v>-28532.68</v>
      </c>
      <c r="K24" s="30">
        <v>-36465.64</v>
      </c>
      <c r="L24" s="30">
        <v>-34231.38</v>
      </c>
      <c r="M24" s="30">
        <v>-17969.65</v>
      </c>
      <c r="N24" s="30">
        <v>-10282.8</v>
      </c>
      <c r="O24" s="30">
        <f t="shared" si="4"/>
        <v>-344564.64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17229.17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288342.73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-27478</v>
      </c>
      <c r="C27" s="30">
        <f>+C28+C30+C41+C42+C45-C46</f>
        <v>-21916.4</v>
      </c>
      <c r="D27" s="30">
        <f t="shared" si="6"/>
        <v>-22743.6</v>
      </c>
      <c r="E27" s="30">
        <f t="shared" si="6"/>
        <v>-3053.6</v>
      </c>
      <c r="F27" s="30">
        <f t="shared" si="6"/>
        <v>-20988</v>
      </c>
      <c r="G27" s="30">
        <f t="shared" si="6"/>
        <v>-21696.4</v>
      </c>
      <c r="H27" s="30">
        <f t="shared" si="6"/>
        <v>-2745.6</v>
      </c>
      <c r="I27" s="30">
        <f t="shared" si="6"/>
        <v>-20482</v>
      </c>
      <c r="J27" s="30">
        <f t="shared" si="6"/>
        <v>-19219.2</v>
      </c>
      <c r="K27" s="30">
        <f t="shared" si="6"/>
        <v>-18937.6</v>
      </c>
      <c r="L27" s="30">
        <f t="shared" si="6"/>
        <v>-15523.2</v>
      </c>
      <c r="M27" s="30">
        <f t="shared" si="6"/>
        <v>-4932.4</v>
      </c>
      <c r="N27" s="30">
        <f t="shared" si="6"/>
        <v>-4210.8</v>
      </c>
      <c r="O27" s="30">
        <f t="shared" si="6"/>
        <v>-203926.80000000002</v>
      </c>
    </row>
    <row r="28" spans="1:15" ht="18.75" customHeight="1">
      <c r="A28" s="26" t="s">
        <v>40</v>
      </c>
      <c r="B28" s="31">
        <f>+B29</f>
        <v>-27478</v>
      </c>
      <c r="C28" s="31">
        <f>+C29</f>
        <v>-21916.4</v>
      </c>
      <c r="D28" s="31">
        <f aca="true" t="shared" si="7" ref="D28:O28">+D29</f>
        <v>-22743.6</v>
      </c>
      <c r="E28" s="31">
        <f t="shared" si="7"/>
        <v>-3053.6</v>
      </c>
      <c r="F28" s="31">
        <f t="shared" si="7"/>
        <v>-20988</v>
      </c>
      <c r="G28" s="31">
        <f t="shared" si="7"/>
        <v>-21696.4</v>
      </c>
      <c r="H28" s="31">
        <f t="shared" si="7"/>
        <v>-2745.6</v>
      </c>
      <c r="I28" s="31">
        <f t="shared" si="7"/>
        <v>-20482</v>
      </c>
      <c r="J28" s="31">
        <f t="shared" si="7"/>
        <v>-19219.2</v>
      </c>
      <c r="K28" s="31">
        <f t="shared" si="7"/>
        <v>-18937.6</v>
      </c>
      <c r="L28" s="31">
        <f t="shared" si="7"/>
        <v>-15523.2</v>
      </c>
      <c r="M28" s="31">
        <f t="shared" si="7"/>
        <v>-4932.4</v>
      </c>
      <c r="N28" s="31">
        <f t="shared" si="7"/>
        <v>-4210.8</v>
      </c>
      <c r="O28" s="31">
        <f t="shared" si="7"/>
        <v>-203926.80000000002</v>
      </c>
    </row>
    <row r="29" spans="1:26" ht="18.75" customHeight="1">
      <c r="A29" s="27" t="s">
        <v>41</v>
      </c>
      <c r="B29" s="16">
        <f>ROUND((-B9)*$G$3,2)</f>
        <v>-27478</v>
      </c>
      <c r="C29" s="16">
        <f aca="true" t="shared" si="8" ref="C29:N29">ROUND((-C9)*$G$3,2)</f>
        <v>-21916.4</v>
      </c>
      <c r="D29" s="16">
        <f t="shared" si="8"/>
        <v>-22743.6</v>
      </c>
      <c r="E29" s="16">
        <f t="shared" si="8"/>
        <v>-3053.6</v>
      </c>
      <c r="F29" s="16">
        <f t="shared" si="8"/>
        <v>-20988</v>
      </c>
      <c r="G29" s="16">
        <f t="shared" si="8"/>
        <v>-21696.4</v>
      </c>
      <c r="H29" s="16">
        <f t="shared" si="8"/>
        <v>-2745.6</v>
      </c>
      <c r="I29" s="16">
        <f t="shared" si="8"/>
        <v>-20482</v>
      </c>
      <c r="J29" s="16">
        <f t="shared" si="8"/>
        <v>-19219.2</v>
      </c>
      <c r="K29" s="16">
        <f t="shared" si="8"/>
        <v>-18937.6</v>
      </c>
      <c r="L29" s="16">
        <f t="shared" si="8"/>
        <v>-15523.2</v>
      </c>
      <c r="M29" s="16">
        <f t="shared" si="8"/>
        <v>-4932.4</v>
      </c>
      <c r="N29" s="16">
        <f t="shared" si="8"/>
        <v>-4210.8</v>
      </c>
      <c r="O29" s="32">
        <f aca="true" t="shared" si="9" ref="O29:O46">SUM(B29:N29)</f>
        <v>-203926.80000000002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366551.97</v>
      </c>
      <c r="C44" s="36">
        <f t="shared" si="11"/>
        <v>268114.13999999996</v>
      </c>
      <c r="D44" s="36">
        <f t="shared" si="11"/>
        <v>231437.18000000005</v>
      </c>
      <c r="E44" s="36">
        <f t="shared" si="11"/>
        <v>65609.70999999999</v>
      </c>
      <c r="F44" s="36">
        <f t="shared" si="11"/>
        <v>293934.04</v>
      </c>
      <c r="G44" s="36">
        <f t="shared" si="11"/>
        <v>297735.54999999993</v>
      </c>
      <c r="H44" s="36">
        <f t="shared" si="11"/>
        <v>36605.94000000001</v>
      </c>
      <c r="I44" s="36">
        <f t="shared" si="11"/>
        <v>236568.61000000002</v>
      </c>
      <c r="J44" s="36">
        <f t="shared" si="11"/>
        <v>252852.31000000006</v>
      </c>
      <c r="K44" s="36">
        <f t="shared" si="11"/>
        <v>333691.69</v>
      </c>
      <c r="L44" s="36">
        <f t="shared" si="11"/>
        <v>331436.94999999995</v>
      </c>
      <c r="M44" s="36">
        <f t="shared" si="11"/>
        <v>150671.09999999998</v>
      </c>
      <c r="N44" s="36">
        <f t="shared" si="11"/>
        <v>67054.45</v>
      </c>
      <c r="O44" s="36">
        <f>SUM(B44:N44)</f>
        <v>2932263.64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366551.98000000004</v>
      </c>
      <c r="C50" s="51">
        <f t="shared" si="12"/>
        <v>268114.13</v>
      </c>
      <c r="D50" s="51">
        <f t="shared" si="12"/>
        <v>231437.18</v>
      </c>
      <c r="E50" s="51">
        <f t="shared" si="12"/>
        <v>65609.71</v>
      </c>
      <c r="F50" s="51">
        <f t="shared" si="12"/>
        <v>293934.03</v>
      </c>
      <c r="G50" s="51">
        <f t="shared" si="12"/>
        <v>297735.55</v>
      </c>
      <c r="H50" s="51">
        <f t="shared" si="12"/>
        <v>36605.93</v>
      </c>
      <c r="I50" s="51">
        <f t="shared" si="12"/>
        <v>236568.61</v>
      </c>
      <c r="J50" s="51">
        <f t="shared" si="12"/>
        <v>252852.31</v>
      </c>
      <c r="K50" s="51">
        <f t="shared" si="12"/>
        <v>333691.69</v>
      </c>
      <c r="L50" s="51">
        <f t="shared" si="12"/>
        <v>331436.94</v>
      </c>
      <c r="M50" s="51">
        <f t="shared" si="12"/>
        <v>150671.11</v>
      </c>
      <c r="N50" s="51">
        <f t="shared" si="12"/>
        <v>67054.44</v>
      </c>
      <c r="O50" s="36">
        <f t="shared" si="12"/>
        <v>2932263.61</v>
      </c>
      <c r="Q50"/>
    </row>
    <row r="51" spans="1:18" ht="18.75" customHeight="1">
      <c r="A51" s="26" t="s">
        <v>59</v>
      </c>
      <c r="B51" s="51">
        <v>310479.27</v>
      </c>
      <c r="C51" s="51">
        <v>203413.09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513892.36</v>
      </c>
      <c r="P51"/>
      <c r="Q51"/>
      <c r="R51" s="43"/>
    </row>
    <row r="52" spans="1:16" ht="18.75" customHeight="1">
      <c r="A52" s="26" t="s">
        <v>60</v>
      </c>
      <c r="B52" s="51">
        <v>56072.71</v>
      </c>
      <c r="C52" s="51">
        <v>64701.04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120773.75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231437.18</v>
      </c>
      <c r="E53" s="52">
        <v>0</v>
      </c>
      <c r="F53" s="52">
        <v>0</v>
      </c>
      <c r="G53" s="52">
        <v>0</v>
      </c>
      <c r="H53" s="51">
        <v>36605.93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268043.11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65609.71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65609.71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293934.03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293934.03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297735.55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297735.55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236568.61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236568.61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252852.31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252852.31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333691.69</v>
      </c>
      <c r="L59" s="31">
        <v>331436.94</v>
      </c>
      <c r="M59" s="52">
        <v>0</v>
      </c>
      <c r="N59" s="52">
        <v>0</v>
      </c>
      <c r="O59" s="36">
        <f t="shared" si="13"/>
        <v>665128.63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150671.11</v>
      </c>
      <c r="N60" s="52">
        <v>0</v>
      </c>
      <c r="O60" s="36">
        <f t="shared" si="13"/>
        <v>150671.11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67054.44</v>
      </c>
      <c r="O61" s="55">
        <f t="shared" si="13"/>
        <v>67054.44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2020-08-27T20:02:14Z</dcterms:modified>
  <cp:category/>
  <cp:version/>
  <cp:contentType/>
  <cp:contentStatus/>
</cp:coreProperties>
</file>