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<sst xmlns="http://schemas.openxmlformats.org/spreadsheetml/2006/main" count="79" uniqueCount="76">
  <si>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</si>
  <si>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</si>
  <si>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</si>
  <si>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</si>
  <si>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</si>
  <si>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</si>
  <si>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</si>
  <si>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</si>
  <si>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</si>
  <si>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</si>
  <si>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</si>
  <si>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</si>
  <si>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</si>
  <si>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</si>
  <si>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</si>
  <si>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</si>
  <si>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</si>
  <si>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</si>
  <si>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</si>
  <si>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</si>
  <si>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</si>
  <si>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</si>
  <si>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</si>
  <si>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</si>
  <si>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</si>
  <si>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</si>
  <si>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</si>
  <si>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</si>
  <si>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</si>
  <si>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</si>
  <si>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</si>
  <si>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</si>
  <si>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</si>
  <si>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</si>
  <si>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</si>
  <si>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</si>
  <si>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</si>
  <si>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</si>
  <si>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</si>
  <si>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</si>
  <si>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</si>
  <si>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</si>
  <si>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</si>
  <si>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</si>
  <si>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</si>
  <si>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</si>
  <si>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</si>
  <si>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</si>
  <si>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</si>
  <si>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</si>
  <si>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</si>
  <si>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</si>
  <si>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</si>
  <si>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</si>
  <si>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</si>
  <si>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</si>
  <si>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</si>
  <si>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</si>
  <si>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</si>
  <si>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</si>
  <si>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</si>
  <si>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</si>
  <si>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</si>
  <si>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</si>
  <si>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</si>
  <si>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</si>
  <si>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</si>
  <si>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</si>
  <si>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</si>
  <si>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</si>
  <si>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</si>
  <si>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</si>
  <si>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</si>
  <si>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</si>
  <si>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</si>
  <si>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13/08/20 - VENCIMENTO 20/08/20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</si>
</sst>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5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70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265915</v>
      </c>
      <c r="C7" s="9">
        <f t="shared" si="0"/>
        <v>184465</v>
      </c>
      <c r="D7" s="9">
        <f t="shared" si="0"/>
        <v>203339</v>
      </c>
      <c r="E7" s="9">
        <f t="shared" si="0"/>
        <v>43337</v>
      </c>
      <c r="F7" s="9">
        <f t="shared" si="0"/>
        <v>145901</v>
      </c>
      <c r="G7" s="9">
        <f t="shared" si="0"/>
        <v>225592</v>
      </c>
      <c r="H7" s="9">
        <f t="shared" si="0"/>
        <v>38030</v>
      </c>
      <c r="I7" s="9">
        <f t="shared" si="0"/>
        <v>180115</v>
      </c>
      <c r="J7" s="9">
        <f t="shared" si="0"/>
        <v>168431</v>
      </c>
      <c r="K7" s="9">
        <f t="shared" si="0"/>
        <v>234075</v>
      </c>
      <c r="L7" s="9">
        <f t="shared" si="0"/>
        <v>182734</v>
      </c>
      <c r="M7" s="9">
        <f t="shared" si="0"/>
        <v>77066</v>
      </c>
      <c r="N7" s="9">
        <f t="shared" si="0"/>
        <v>53403</v>
      </c>
      <c r="O7" s="9">
        <f t="shared" si="0"/>
        <v>2002403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11284</v>
      </c>
      <c r="C8" s="11">
        <f t="shared" si="1"/>
        <v>10112</v>
      </c>
      <c r="D8" s="11">
        <f t="shared" si="1"/>
        <v>8158</v>
      </c>
      <c r="E8" s="11">
        <f t="shared" si="1"/>
        <v>1443</v>
      </c>
      <c r="F8" s="11">
        <f t="shared" si="1"/>
        <v>5484</v>
      </c>
      <c r="G8" s="11">
        <f t="shared" si="1"/>
        <v>9157</v>
      </c>
      <c r="H8" s="11">
        <f t="shared" si="1"/>
        <v>2057</v>
      </c>
      <c r="I8" s="11">
        <f t="shared" si="1"/>
        <v>9642</v>
      </c>
      <c r="J8" s="11">
        <f t="shared" si="1"/>
        <v>8271</v>
      </c>
      <c r="K8" s="11">
        <f t="shared" si="1"/>
        <v>7664</v>
      </c>
      <c r="L8" s="11">
        <f t="shared" si="1"/>
        <v>6493</v>
      </c>
      <c r="M8" s="11">
        <f t="shared" si="1"/>
        <v>3055</v>
      </c>
      <c r="N8" s="11">
        <f t="shared" si="1"/>
        <v>2848</v>
      </c>
      <c r="O8" s="11">
        <f t="shared" si="1"/>
        <v>85668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11284</v>
      </c>
      <c r="C9" s="11">
        <v>10112</v>
      </c>
      <c r="D9" s="11">
        <v>8158</v>
      </c>
      <c r="E9" s="11">
        <v>1443</v>
      </c>
      <c r="F9" s="11">
        <v>5484</v>
      </c>
      <c r="G9" s="11">
        <v>9157</v>
      </c>
      <c r="H9" s="11">
        <v>2057</v>
      </c>
      <c r="I9" s="11">
        <v>9641</v>
      </c>
      <c r="J9" s="11">
        <v>8271</v>
      </c>
      <c r="K9" s="11">
        <v>7662</v>
      </c>
      <c r="L9" s="11">
        <v>6493</v>
      </c>
      <c r="M9" s="11">
        <v>3055</v>
      </c>
      <c r="N9" s="11">
        <v>2848</v>
      </c>
      <c r="O9" s="11">
        <f>SUM(B9:N9)</f>
        <v>85665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1</v>
      </c>
      <c r="J10" s="13">
        <v>0</v>
      </c>
      <c r="K10" s="13">
        <v>2</v>
      </c>
      <c r="L10" s="13">
        <v>0</v>
      </c>
      <c r="M10" s="13">
        <v>0</v>
      </c>
      <c r="N10" s="13">
        <v>0</v>
      </c>
      <c r="O10" s="11">
        <f>SUM(B10:N10)</f>
        <v>3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254631</v>
      </c>
      <c r="C11" s="13">
        <v>174353</v>
      </c>
      <c r="D11" s="13">
        <v>195181</v>
      </c>
      <c r="E11" s="13">
        <v>41894</v>
      </c>
      <c r="F11" s="13">
        <v>140417</v>
      </c>
      <c r="G11" s="13">
        <v>216435</v>
      </c>
      <c r="H11" s="13">
        <v>35973</v>
      </c>
      <c r="I11" s="13">
        <v>170473</v>
      </c>
      <c r="J11" s="13">
        <v>160160</v>
      </c>
      <c r="K11" s="13">
        <v>226411</v>
      </c>
      <c r="L11" s="13">
        <v>176241</v>
      </c>
      <c r="M11" s="13">
        <v>74011</v>
      </c>
      <c r="N11" s="13">
        <v>50555</v>
      </c>
      <c r="O11" s="11">
        <f>SUM(B11:N11)</f>
        <v>1916735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1.60024712176341</v>
      </c>
      <c r="C15" s="19">
        <v>1.711161271539799</v>
      </c>
      <c r="D15" s="19">
        <v>1.507603214416689</v>
      </c>
      <c r="E15" s="19">
        <v>1.20744261816798</v>
      </c>
      <c r="F15" s="19">
        <v>2.028440861647672</v>
      </c>
      <c r="G15" s="19">
        <v>2.252740419683924</v>
      </c>
      <c r="H15" s="19">
        <v>1.948941087643554</v>
      </c>
      <c r="I15" s="19">
        <v>1.681234502598883</v>
      </c>
      <c r="J15" s="19">
        <v>1.800780106154104</v>
      </c>
      <c r="K15" s="19">
        <v>1.634019266092174</v>
      </c>
      <c r="L15" s="19">
        <v>1.703164861452565</v>
      </c>
      <c r="M15" s="19">
        <v>1.815616077021224</v>
      </c>
      <c r="N15" s="19">
        <v>1.711190873574578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74</v>
      </c>
      <c r="B17" s="24">
        <f>B18+B19+B20+B21+B22+B23+B24+B25</f>
        <v>979015.5299999999</v>
      </c>
      <c r="C17" s="24">
        <f aca="true" t="shared" si="2" ref="C17:N17">C18+C19+C20+C21+C22+C23+C24+C25</f>
        <v>759843.94</v>
      </c>
      <c r="D17" s="24">
        <f t="shared" si="2"/>
        <v>613677.26</v>
      </c>
      <c r="E17" s="24">
        <f t="shared" si="2"/>
        <v>184698.67</v>
      </c>
      <c r="F17" s="24">
        <f t="shared" si="2"/>
        <v>692933.84</v>
      </c>
      <c r="G17" s="24">
        <f t="shared" si="2"/>
        <v>977980.2600000001</v>
      </c>
      <c r="H17" s="24">
        <f t="shared" si="2"/>
        <v>186516.82</v>
      </c>
      <c r="I17" s="24">
        <f t="shared" si="2"/>
        <v>712942.68</v>
      </c>
      <c r="J17" s="24">
        <f t="shared" si="2"/>
        <v>710925.1</v>
      </c>
      <c r="K17" s="24">
        <f t="shared" si="2"/>
        <v>865642.87</v>
      </c>
      <c r="L17" s="24">
        <f t="shared" si="2"/>
        <v>804722.5900000001</v>
      </c>
      <c r="M17" s="24">
        <f t="shared" si="2"/>
        <v>419979.20000000007</v>
      </c>
      <c r="N17" s="24">
        <f t="shared" si="2"/>
        <v>240933.32</v>
      </c>
      <c r="O17" s="24">
        <f>O18+O19+O20+O21+O22+O23+O24+O25</f>
        <v>8149812.080000002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594107.29</v>
      </c>
      <c r="C18" s="30">
        <f t="shared" si="3"/>
        <v>425652.99</v>
      </c>
      <c r="D18" s="30">
        <f t="shared" si="3"/>
        <v>411395.46</v>
      </c>
      <c r="E18" s="30">
        <f t="shared" si="3"/>
        <v>149993.69</v>
      </c>
      <c r="F18" s="30">
        <f t="shared" si="3"/>
        <v>342021.12</v>
      </c>
      <c r="G18" s="30">
        <f t="shared" si="3"/>
        <v>434738.34</v>
      </c>
      <c r="H18" s="30">
        <f t="shared" si="3"/>
        <v>98265.72</v>
      </c>
      <c r="I18" s="30">
        <f t="shared" si="3"/>
        <v>412319.26</v>
      </c>
      <c r="J18" s="30">
        <f t="shared" si="3"/>
        <v>388081.87</v>
      </c>
      <c r="K18" s="30">
        <f t="shared" si="3"/>
        <v>510143.06</v>
      </c>
      <c r="L18" s="30">
        <f t="shared" si="3"/>
        <v>453253.41</v>
      </c>
      <c r="M18" s="30">
        <f t="shared" si="3"/>
        <v>220832.62</v>
      </c>
      <c r="N18" s="30">
        <f t="shared" si="3"/>
        <v>138292.41</v>
      </c>
      <c r="O18" s="30">
        <f aca="true" t="shared" si="4" ref="O18:O25">SUM(B18:N18)</f>
        <v>4579097.24</v>
      </c>
    </row>
    <row r="19" spans="1:23" ht="18.75" customHeight="1">
      <c r="A19" s="26" t="s">
        <v>35</v>
      </c>
      <c r="B19" s="30">
        <f>IF(B15&lt;&gt;0,ROUND((B15-1)*B18,2),0)</f>
        <v>356611.19</v>
      </c>
      <c r="C19" s="30">
        <f aca="true" t="shared" si="5" ref="C19:N19">IF(C15&lt;&gt;0,ROUND((C15-1)*C18,2),0)</f>
        <v>302707.92</v>
      </c>
      <c r="D19" s="30">
        <f t="shared" si="5"/>
        <v>208825.66</v>
      </c>
      <c r="E19" s="30">
        <f t="shared" si="5"/>
        <v>31115.08</v>
      </c>
      <c r="F19" s="30">
        <f t="shared" si="5"/>
        <v>351748.5</v>
      </c>
      <c r="G19" s="30">
        <f t="shared" si="5"/>
        <v>544614.29</v>
      </c>
      <c r="H19" s="30">
        <f t="shared" si="5"/>
        <v>93248.38</v>
      </c>
      <c r="I19" s="30">
        <f t="shared" si="5"/>
        <v>280886.11</v>
      </c>
      <c r="J19" s="30">
        <f t="shared" si="5"/>
        <v>310768.24</v>
      </c>
      <c r="K19" s="30">
        <f t="shared" si="5"/>
        <v>323440.53</v>
      </c>
      <c r="L19" s="30">
        <f t="shared" si="5"/>
        <v>318711.87</v>
      </c>
      <c r="M19" s="30">
        <f t="shared" si="5"/>
        <v>180114.64</v>
      </c>
      <c r="N19" s="30">
        <f t="shared" si="5"/>
        <v>98352.3</v>
      </c>
      <c r="O19" s="30">
        <f t="shared" si="4"/>
        <v>3401144.7100000004</v>
      </c>
      <c r="W19" s="62"/>
    </row>
    <row r="20" spans="1:15" ht="18.75" customHeight="1">
      <c r="A20" s="26" t="s">
        <v>36</v>
      </c>
      <c r="B20" s="30">
        <v>32543.94</v>
      </c>
      <c r="C20" s="30">
        <v>24056.9</v>
      </c>
      <c r="D20" s="30">
        <v>10517.93</v>
      </c>
      <c r="E20" s="30">
        <v>4875.25</v>
      </c>
      <c r="F20" s="30">
        <v>14126.85</v>
      </c>
      <c r="G20" s="30">
        <v>21187.98</v>
      </c>
      <c r="H20" s="30">
        <v>3264.94</v>
      </c>
      <c r="I20" s="30">
        <v>13497.61</v>
      </c>
      <c r="J20" s="30">
        <v>21784.22</v>
      </c>
      <c r="K20" s="30">
        <v>31353.58</v>
      </c>
      <c r="L20" s="30">
        <v>29921.07</v>
      </c>
      <c r="M20" s="30">
        <v>11303.27</v>
      </c>
      <c r="N20" s="30">
        <v>6225.21</v>
      </c>
      <c r="O20" s="30">
        <f t="shared" si="4"/>
        <v>224658.75</v>
      </c>
    </row>
    <row r="21" spans="1:15" ht="18.75" customHeight="1">
      <c r="A21" s="26" t="s">
        <v>37</v>
      </c>
      <c r="B21" s="30">
        <v>2647.72</v>
      </c>
      <c r="C21" s="30">
        <v>2647.72</v>
      </c>
      <c r="D21" s="30">
        <v>0</v>
      </c>
      <c r="E21" s="30">
        <v>0</v>
      </c>
      <c r="F21" s="30">
        <v>1323.86</v>
      </c>
      <c r="G21" s="30">
        <v>1323.86</v>
      </c>
      <c r="H21" s="30">
        <v>0</v>
      </c>
      <c r="I21" s="30">
        <v>0</v>
      </c>
      <c r="J21" s="30">
        <v>0</v>
      </c>
      <c r="K21" s="30">
        <v>1323.86</v>
      </c>
      <c r="L21" s="30">
        <v>1323.86</v>
      </c>
      <c r="M21" s="30">
        <v>0</v>
      </c>
      <c r="N21" s="30">
        <v>1323.86</v>
      </c>
      <c r="O21" s="30">
        <f t="shared" si="4"/>
        <v>11914.74</v>
      </c>
    </row>
    <row r="22" spans="1:15" ht="18.75" customHeight="1">
      <c r="A22" s="26" t="s">
        <v>38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f t="shared" si="4"/>
        <v>0</v>
      </c>
    </row>
    <row r="23" spans="1:26" ht="18.75" customHeight="1">
      <c r="A23" s="26" t="s">
        <v>71</v>
      </c>
      <c r="B23" s="30">
        <v>-76.39</v>
      </c>
      <c r="C23" s="30">
        <v>-225.39</v>
      </c>
      <c r="D23" s="30">
        <v>-2295.6</v>
      </c>
      <c r="E23" s="30">
        <v>0</v>
      </c>
      <c r="F23" s="30">
        <v>-467.22</v>
      </c>
      <c r="G23" s="30">
        <v>-168.06</v>
      </c>
      <c r="H23" s="30">
        <v>-1140.3</v>
      </c>
      <c r="I23" s="30">
        <v>-837.76</v>
      </c>
      <c r="J23" s="30">
        <v>-849.09</v>
      </c>
      <c r="K23" s="30">
        <v>0</v>
      </c>
      <c r="L23" s="30">
        <v>-75.94</v>
      </c>
      <c r="M23" s="30">
        <v>-341.75</v>
      </c>
      <c r="N23" s="30">
        <v>0</v>
      </c>
      <c r="O23" s="30">
        <f t="shared" si="4"/>
        <v>-6477.5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72</v>
      </c>
      <c r="B24" s="30">
        <v>-43530.74</v>
      </c>
      <c r="C24" s="30">
        <v>-32035.2</v>
      </c>
      <c r="D24" s="30">
        <v>-27564.92</v>
      </c>
      <c r="E24" s="30">
        <v>-8156.4</v>
      </c>
      <c r="F24" s="30">
        <v>-30389.05</v>
      </c>
      <c r="G24" s="30">
        <v>-39656.58</v>
      </c>
      <c r="H24" s="30">
        <v>-7121.92</v>
      </c>
      <c r="I24" s="30">
        <v>-29458.08</v>
      </c>
      <c r="J24" s="30">
        <v>-30921.78</v>
      </c>
      <c r="K24" s="30">
        <v>-36465.64</v>
      </c>
      <c r="L24" s="30">
        <v>-34163.19</v>
      </c>
      <c r="M24" s="30">
        <v>-17630.6</v>
      </c>
      <c r="N24" s="30">
        <v>-10485.75</v>
      </c>
      <c r="O24" s="30">
        <f t="shared" si="4"/>
        <v>-347579.85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73</v>
      </c>
      <c r="B25" s="30">
        <v>36712.52</v>
      </c>
      <c r="C25" s="30">
        <v>37039</v>
      </c>
      <c r="D25" s="30">
        <v>12798.73</v>
      </c>
      <c r="E25" s="30">
        <v>6871.05</v>
      </c>
      <c r="F25" s="30">
        <v>14569.78</v>
      </c>
      <c r="G25" s="30">
        <v>15940.43</v>
      </c>
      <c r="H25" s="30">
        <v>0</v>
      </c>
      <c r="I25" s="30">
        <v>36535.54</v>
      </c>
      <c r="J25" s="30">
        <v>22061.64</v>
      </c>
      <c r="K25" s="30">
        <v>35847.48</v>
      </c>
      <c r="L25" s="30">
        <v>35751.51</v>
      </c>
      <c r="M25" s="30">
        <v>25701.02</v>
      </c>
      <c r="N25" s="30">
        <v>7225.29</v>
      </c>
      <c r="O25" s="30">
        <f t="shared" si="4"/>
        <v>287053.99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+B28+B30+B41+B42+B45-B46</f>
        <v>-49649.6</v>
      </c>
      <c r="C27" s="30">
        <f>+C28+C30+C41+C42+C45-C46</f>
        <v>-44492.8</v>
      </c>
      <c r="D27" s="30">
        <f t="shared" si="6"/>
        <v>-35895.2</v>
      </c>
      <c r="E27" s="30">
        <f t="shared" si="6"/>
        <v>-6349.2</v>
      </c>
      <c r="F27" s="30">
        <f t="shared" si="6"/>
        <v>-24129.6</v>
      </c>
      <c r="G27" s="30">
        <f t="shared" si="6"/>
        <v>-40290.8</v>
      </c>
      <c r="H27" s="30">
        <f t="shared" si="6"/>
        <v>-9050.8</v>
      </c>
      <c r="I27" s="30">
        <f t="shared" si="6"/>
        <v>-42420.4</v>
      </c>
      <c r="J27" s="30">
        <f t="shared" si="6"/>
        <v>-36392.4</v>
      </c>
      <c r="K27" s="30">
        <f t="shared" si="6"/>
        <v>-33712.8</v>
      </c>
      <c r="L27" s="30">
        <f t="shared" si="6"/>
        <v>-28569.2</v>
      </c>
      <c r="M27" s="30">
        <f t="shared" si="6"/>
        <v>-13442</v>
      </c>
      <c r="N27" s="30">
        <f t="shared" si="6"/>
        <v>-12531.2</v>
      </c>
      <c r="O27" s="30">
        <f t="shared" si="6"/>
        <v>-376926</v>
      </c>
    </row>
    <row r="28" spans="1:15" ht="18.75" customHeight="1">
      <c r="A28" s="26" t="s">
        <v>40</v>
      </c>
      <c r="B28" s="31">
        <f>+B29</f>
        <v>-49649.6</v>
      </c>
      <c r="C28" s="31">
        <f>+C29</f>
        <v>-44492.8</v>
      </c>
      <c r="D28" s="31">
        <f aca="true" t="shared" si="7" ref="D28:O28">+D29</f>
        <v>-35895.2</v>
      </c>
      <c r="E28" s="31">
        <f t="shared" si="7"/>
        <v>-6349.2</v>
      </c>
      <c r="F28" s="31">
        <f t="shared" si="7"/>
        <v>-24129.6</v>
      </c>
      <c r="G28" s="31">
        <f t="shared" si="7"/>
        <v>-40290.8</v>
      </c>
      <c r="H28" s="31">
        <f t="shared" si="7"/>
        <v>-9050.8</v>
      </c>
      <c r="I28" s="31">
        <f t="shared" si="7"/>
        <v>-42420.4</v>
      </c>
      <c r="J28" s="31">
        <f t="shared" si="7"/>
        <v>-36392.4</v>
      </c>
      <c r="K28" s="31">
        <f t="shared" si="7"/>
        <v>-33712.8</v>
      </c>
      <c r="L28" s="31">
        <f t="shared" si="7"/>
        <v>-28569.2</v>
      </c>
      <c r="M28" s="31">
        <f t="shared" si="7"/>
        <v>-13442</v>
      </c>
      <c r="N28" s="31">
        <f t="shared" si="7"/>
        <v>-12531.2</v>
      </c>
      <c r="O28" s="31">
        <f t="shared" si="7"/>
        <v>-376926</v>
      </c>
    </row>
    <row r="29" spans="1:26" ht="18.75" customHeight="1">
      <c r="A29" s="27" t="s">
        <v>41</v>
      </c>
      <c r="B29" s="16">
        <f>ROUND((-B9)*$G$3,2)</f>
        <v>-49649.6</v>
      </c>
      <c r="C29" s="16">
        <f aca="true" t="shared" si="8" ref="C29:N29">ROUND((-C9)*$G$3,2)</f>
        <v>-44492.8</v>
      </c>
      <c r="D29" s="16">
        <f t="shared" si="8"/>
        <v>-35895.2</v>
      </c>
      <c r="E29" s="16">
        <f t="shared" si="8"/>
        <v>-6349.2</v>
      </c>
      <c r="F29" s="16">
        <f t="shared" si="8"/>
        <v>-24129.6</v>
      </c>
      <c r="G29" s="16">
        <f t="shared" si="8"/>
        <v>-40290.8</v>
      </c>
      <c r="H29" s="16">
        <f t="shared" si="8"/>
        <v>-9050.8</v>
      </c>
      <c r="I29" s="16">
        <f t="shared" si="8"/>
        <v>-42420.4</v>
      </c>
      <c r="J29" s="16">
        <f t="shared" si="8"/>
        <v>-36392.4</v>
      </c>
      <c r="K29" s="16">
        <f t="shared" si="8"/>
        <v>-33712.8</v>
      </c>
      <c r="L29" s="16">
        <f t="shared" si="8"/>
        <v>-28569.2</v>
      </c>
      <c r="M29" s="16">
        <f t="shared" si="8"/>
        <v>-13442</v>
      </c>
      <c r="N29" s="16">
        <f t="shared" si="8"/>
        <v>-12531.2</v>
      </c>
      <c r="O29" s="32">
        <f aca="true" t="shared" si="9" ref="O29:O46">SUM(B29:N29)</f>
        <v>-376926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SUM(B31:B39)</f>
        <v>0</v>
      </c>
      <c r="C30" s="31">
        <f aca="true" t="shared" si="10" ref="C30:O30">SUM(C31:C39)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0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/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/>
      <c r="L40" s="33"/>
      <c r="M40" s="33"/>
      <c r="N40" s="33"/>
      <c r="O40" s="33"/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 t="s">
        <v>52</v>
      </c>
      <c r="B41" s="35">
        <v>0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3">
        <f t="shared" si="9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53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/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/>
      <c r="L43" s="35"/>
      <c r="M43" s="35"/>
      <c r="N43" s="35"/>
      <c r="O43" s="33"/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4" t="s">
        <v>54</v>
      </c>
      <c r="B44" s="36">
        <f aca="true" t="shared" si="11" ref="B44:N44">+B17+B27</f>
        <v>929365.9299999999</v>
      </c>
      <c r="C44" s="36">
        <f t="shared" si="11"/>
        <v>715351.1399999999</v>
      </c>
      <c r="D44" s="36">
        <f t="shared" si="11"/>
        <v>577782.06</v>
      </c>
      <c r="E44" s="36">
        <f t="shared" si="11"/>
        <v>178349.47</v>
      </c>
      <c r="F44" s="36">
        <f t="shared" si="11"/>
        <v>668804.24</v>
      </c>
      <c r="G44" s="36">
        <f t="shared" si="11"/>
        <v>937689.4600000001</v>
      </c>
      <c r="H44" s="36">
        <f t="shared" si="11"/>
        <v>177466.02000000002</v>
      </c>
      <c r="I44" s="36">
        <f t="shared" si="11"/>
        <v>670522.28</v>
      </c>
      <c r="J44" s="36">
        <f t="shared" si="11"/>
        <v>674532.7</v>
      </c>
      <c r="K44" s="36">
        <f t="shared" si="11"/>
        <v>831930.07</v>
      </c>
      <c r="L44" s="36">
        <f t="shared" si="11"/>
        <v>776153.3900000001</v>
      </c>
      <c r="M44" s="36">
        <f t="shared" si="11"/>
        <v>406537.20000000007</v>
      </c>
      <c r="N44" s="36">
        <f t="shared" si="11"/>
        <v>228402.12</v>
      </c>
      <c r="O44" s="36">
        <f>SUM(B44:N44)</f>
        <v>7772886.08</v>
      </c>
      <c r="P44"/>
      <c r="Q44"/>
      <c r="R44"/>
      <c r="S44"/>
      <c r="T44"/>
      <c r="U44"/>
      <c r="V44"/>
      <c r="W44"/>
      <c r="X44"/>
      <c r="Y44"/>
      <c r="Z44"/>
    </row>
    <row r="45" spans="1:19" ht="18.75" customHeight="1">
      <c r="A45" s="37" t="s">
        <v>55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16">
        <f t="shared" si="9"/>
        <v>0</v>
      </c>
      <c r="P45"/>
      <c r="Q45"/>
      <c r="R45"/>
      <c r="S45"/>
    </row>
    <row r="46" spans="1:19" ht="18.75" customHeight="1">
      <c r="A46" s="37" t="s">
        <v>56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/>
      <c r="R46"/>
      <c r="S46"/>
    </row>
    <row r="47" spans="1:19" ht="15.75">
      <c r="A47" s="38"/>
      <c r="B47" s="39"/>
      <c r="C47" s="39"/>
      <c r="D47" s="40"/>
      <c r="E47" s="40"/>
      <c r="F47" s="40"/>
      <c r="G47" s="40"/>
      <c r="H47" s="40"/>
      <c r="I47" s="39"/>
      <c r="J47" s="40"/>
      <c r="K47" s="40"/>
      <c r="L47" s="40"/>
      <c r="M47" s="40"/>
      <c r="N47" s="40"/>
      <c r="O47" s="41"/>
      <c r="P47" s="42"/>
      <c r="Q47"/>
      <c r="R47" s="43"/>
      <c r="S47"/>
    </row>
    <row r="48" spans="1:19" ht="12.75" customHeight="1">
      <c r="A48" s="44"/>
      <c r="B48" s="45"/>
      <c r="C48" s="45"/>
      <c r="D48" s="46"/>
      <c r="E48" s="46"/>
      <c r="F48" s="46"/>
      <c r="G48" s="46"/>
      <c r="H48" s="46"/>
      <c r="I48" s="45"/>
      <c r="J48" s="46"/>
      <c r="K48" s="46"/>
      <c r="L48" s="46"/>
      <c r="M48" s="46"/>
      <c r="N48" s="46"/>
      <c r="O48" s="47"/>
      <c r="P48" s="42"/>
      <c r="Q48"/>
      <c r="R48" s="43"/>
      <c r="S48"/>
    </row>
    <row r="49" spans="1:17" ht="15" customHeight="1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0"/>
      <c r="Q49"/>
    </row>
    <row r="50" spans="1:17" ht="18.75" customHeight="1">
      <c r="A50" s="14" t="s">
        <v>58</v>
      </c>
      <c r="B50" s="51">
        <f aca="true" t="shared" si="12" ref="B50:O50">SUM(B51:B61)</f>
        <v>929365.9299999999</v>
      </c>
      <c r="C50" s="51">
        <f t="shared" si="12"/>
        <v>715351.14</v>
      </c>
      <c r="D50" s="51">
        <f t="shared" si="12"/>
        <v>577782.07</v>
      </c>
      <c r="E50" s="51">
        <f t="shared" si="12"/>
        <v>178349.47</v>
      </c>
      <c r="F50" s="51">
        <f t="shared" si="12"/>
        <v>668804.24</v>
      </c>
      <c r="G50" s="51">
        <f t="shared" si="12"/>
        <v>937689.47</v>
      </c>
      <c r="H50" s="51">
        <f t="shared" si="12"/>
        <v>177466.01</v>
      </c>
      <c r="I50" s="51">
        <f t="shared" si="12"/>
        <v>670522.28</v>
      </c>
      <c r="J50" s="51">
        <f t="shared" si="12"/>
        <v>674532.7</v>
      </c>
      <c r="K50" s="51">
        <f t="shared" si="12"/>
        <v>831930.06</v>
      </c>
      <c r="L50" s="51">
        <f t="shared" si="12"/>
        <v>776153.4</v>
      </c>
      <c r="M50" s="51">
        <f t="shared" si="12"/>
        <v>406537.2</v>
      </c>
      <c r="N50" s="51">
        <f t="shared" si="12"/>
        <v>228402.12</v>
      </c>
      <c r="O50" s="36">
        <f t="shared" si="12"/>
        <v>7772886.090000001</v>
      </c>
      <c r="Q50"/>
    </row>
    <row r="51" spans="1:18" ht="18.75" customHeight="1">
      <c r="A51" s="26" t="s">
        <v>59</v>
      </c>
      <c r="B51" s="51">
        <v>777614.85</v>
      </c>
      <c r="C51" s="51">
        <v>525423.74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36">
        <f>SUM(B51:N51)</f>
        <v>1303038.5899999999</v>
      </c>
      <c r="P51"/>
      <c r="Q51"/>
      <c r="R51" s="43"/>
    </row>
    <row r="52" spans="1:16" ht="18.75" customHeight="1">
      <c r="A52" s="26" t="s">
        <v>60</v>
      </c>
      <c r="B52" s="51">
        <v>151751.08</v>
      </c>
      <c r="C52" s="51">
        <v>189927.4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 aca="true" t="shared" si="13" ref="O52:O61">SUM(B52:N52)</f>
        <v>341678.48</v>
      </c>
      <c r="P52"/>
    </row>
    <row r="53" spans="1:17" ht="18.75" customHeight="1">
      <c r="A53" s="26" t="s">
        <v>61</v>
      </c>
      <c r="B53" s="52">
        <v>0</v>
      </c>
      <c r="C53" s="52">
        <v>0</v>
      </c>
      <c r="D53" s="31">
        <v>577782.07</v>
      </c>
      <c r="E53" s="52">
        <v>0</v>
      </c>
      <c r="F53" s="52">
        <v>0</v>
      </c>
      <c r="G53" s="52">
        <v>0</v>
      </c>
      <c r="H53" s="51">
        <v>177466.01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1">
        <f t="shared" si="13"/>
        <v>755248.08</v>
      </c>
      <c r="Q53"/>
    </row>
    <row r="54" spans="1:18" ht="18.75" customHeight="1">
      <c r="A54" s="26" t="s">
        <v>62</v>
      </c>
      <c r="B54" s="52">
        <v>0</v>
      </c>
      <c r="C54" s="52">
        <v>0</v>
      </c>
      <c r="D54" s="52">
        <v>0</v>
      </c>
      <c r="E54" s="31">
        <v>178349.47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t="shared" si="13"/>
        <v>178349.47</v>
      </c>
      <c r="R54"/>
    </row>
    <row r="55" spans="1:19" ht="18.75" customHeight="1">
      <c r="A55" s="26" t="s">
        <v>63</v>
      </c>
      <c r="B55" s="52">
        <v>0</v>
      </c>
      <c r="C55" s="52">
        <v>0</v>
      </c>
      <c r="D55" s="52">
        <v>0</v>
      </c>
      <c r="E55" s="52">
        <v>0</v>
      </c>
      <c r="F55" s="31">
        <v>668804.24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668804.24</v>
      </c>
      <c r="S55"/>
    </row>
    <row r="56" spans="1:20" ht="18.75" customHeight="1">
      <c r="A56" s="26" t="s">
        <v>64</v>
      </c>
      <c r="B56" s="52">
        <v>0</v>
      </c>
      <c r="C56" s="52">
        <v>0</v>
      </c>
      <c r="D56" s="52">
        <v>0</v>
      </c>
      <c r="E56" s="52">
        <v>0</v>
      </c>
      <c r="F56" s="52">
        <v>0</v>
      </c>
      <c r="G56" s="51">
        <v>937689.47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937689.47</v>
      </c>
      <c r="T56"/>
    </row>
    <row r="57" spans="1:21" ht="18.75" customHeight="1">
      <c r="A57" s="26" t="s">
        <v>65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1">
        <v>670522.28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670522.28</v>
      </c>
      <c r="U57"/>
    </row>
    <row r="58" spans="1:22" ht="18.75" customHeight="1">
      <c r="A58" s="26" t="s">
        <v>66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31">
        <v>674532.7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674532.7</v>
      </c>
      <c r="V58"/>
    </row>
    <row r="59" spans="1:23" ht="18.75" customHeight="1">
      <c r="A59" s="26" t="s">
        <v>67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31">
        <v>831930.06</v>
      </c>
      <c r="L59" s="31">
        <v>776153.4</v>
      </c>
      <c r="M59" s="52">
        <v>0</v>
      </c>
      <c r="N59" s="52">
        <v>0</v>
      </c>
      <c r="O59" s="36">
        <f t="shared" si="13"/>
        <v>1608083.46</v>
      </c>
      <c r="P59"/>
      <c r="W59"/>
    </row>
    <row r="60" spans="1:25" ht="18.75" customHeight="1">
      <c r="A60" s="26" t="s">
        <v>68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31">
        <v>406537.2</v>
      </c>
      <c r="N60" s="52">
        <v>0</v>
      </c>
      <c r="O60" s="36">
        <f t="shared" si="13"/>
        <v>406537.2</v>
      </c>
      <c r="R60"/>
      <c r="Y60"/>
    </row>
    <row r="61" spans="1:26" ht="18.75" customHeight="1">
      <c r="A61" s="38" t="s">
        <v>69</v>
      </c>
      <c r="B61" s="53">
        <v>0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4">
        <v>228402.12</v>
      </c>
      <c r="O61" s="55">
        <f t="shared" si="13"/>
        <v>228402.12</v>
      </c>
      <c r="P61"/>
      <c r="S61"/>
      <c r="Z61"/>
    </row>
    <row r="62" spans="1:12" ht="21" customHeight="1">
      <c r="A62" s="56" t="s">
        <v>57</v>
      </c>
      <c r="B62" s="57"/>
      <c r="C62" s="57"/>
      <c r="D62"/>
      <c r="E62"/>
      <c r="F62"/>
      <c r="G62"/>
      <c r="H62" s="58"/>
      <c r="I62" s="58"/>
      <c r="J62"/>
      <c r="K62"/>
      <c r="L62"/>
    </row>
    <row r="63" spans="1:14" ht="15.7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</row>
    <row r="64" spans="2:12" ht="14.25">
      <c r="B64" s="57"/>
      <c r="C64" s="57"/>
      <c r="D64"/>
      <c r="E64"/>
      <c r="F64"/>
      <c r="G64"/>
      <c r="H64" s="58"/>
      <c r="I64" s="58"/>
      <c r="J64"/>
      <c r="K64"/>
      <c r="L64"/>
    </row>
    <row r="65" spans="2:12" ht="14.25">
      <c r="B65" s="57"/>
      <c r="C65" s="57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 s="59"/>
      <c r="I66" s="59"/>
      <c r="J66" s="60"/>
      <c r="K66" s="60"/>
      <c r="L66" s="60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spans="2:12" ht="14.25">
      <c r="B71"/>
      <c r="C71"/>
      <c r="D71"/>
      <c r="E71"/>
      <c r="F71"/>
      <c r="G71"/>
      <c r="H71"/>
      <c r="I71"/>
      <c r="J71"/>
      <c r="K71"/>
      <c r="L71"/>
    </row>
    <row r="72" spans="2:12" ht="14.25">
      <c r="B72"/>
      <c r="C72"/>
      <c r="D72"/>
      <c r="E72"/>
      <c r="F72"/>
      <c r="G72"/>
      <c r="H72"/>
      <c r="I72"/>
      <c r="J72"/>
      <c r="K72"/>
      <c r="L72"/>
    </row>
    <row r="73" ht="14.25">
      <c r="K73"/>
    </row>
    <row r="74" ht="14.25">
      <c r="L74"/>
    </row>
    <row r="75" ht="14.25">
      <c r="M75"/>
    </row>
    <row r="76" ht="14.25">
      <c r="N76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  <row r="105" spans="2:14" ht="14.25"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</row>
  </sheetData>
  <sheetProtection/>
  <mergeCells count="6">
    <mergeCell ref="A1:O1"/>
    <mergeCell ref="A2:O2"/>
    <mergeCell ref="A4:A6"/>
    <mergeCell ref="B4:N4"/>
    <mergeCell ref="O4:O6"/>
    <mergeCell ref="A63:N6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2020-08-19T19:24:00Z</dcterms:modified>
  <cp:category/>
  <cp:version/>
  <cp:contentType/>
  <cp:contentStatus/>
</cp:coreProperties>
</file>