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<sst xmlns="http://schemas.openxmlformats.org/spreadsheetml/2006/main" count="79" uniqueCount="76">
  <si>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</si>
  <si>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</si>
  <si>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</si>
  <si>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</si>
  <si>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</si>
  <si>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</si>
  <si>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</si>
  <si>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</si>
  <si>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</si>
  <si>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</si>
  <si>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</si>
  <si>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</si>
  <si>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</si>
  <si>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</si>
  <si>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</si>
  <si>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</si>
  <si>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</si>
  <si>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</si>
  <si>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</si>
  <si>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</si>
  <si>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</si>
  <si>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</si>
  <si>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</si>
  <si>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</si>
  <si>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</si>
  <si>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</si>
  <si>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</si>
  <si>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</si>
  <si>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</si>
  <si>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</si>
  <si>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</si>
  <si>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</si>
  <si>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</si>
  <si>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</si>
  <si>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</si>
  <si>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</si>
  <si>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</si>
  <si>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</si>
  <si>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</si>
  <si>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</si>
  <si>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</si>
  <si>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</si>
  <si>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</si>
  <si>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</si>
  <si>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</si>
  <si>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</si>
  <si>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</si>
  <si>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</si>
  <si>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</si>
  <si>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</si>
  <si>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</si>
  <si>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</si>
  <si>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5.3. Revisão de Remuneração pelo Transporte Coletivo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</si>
  <si>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</si>
  <si>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</si>
  <si>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</si>
  <si>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</si>
  <si>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Nota: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</si>
  <si>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</si>
  <si>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</si>
  <si>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</si>
  <si>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</si>
  <si>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</si>
  <si>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</si>
  <si>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</si>
  <si>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</si>
  <si>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</si>
  <si>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</si>
  <si>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</si>
  <si>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</si>
  <si>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</si>
  <si>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</si>
  <si>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</si>
  <si>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</si>
  <si>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</si>
  <si>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11/08/20 - VENCIMENTO 18/08/20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</si>
</sst>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5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70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266593</v>
      </c>
      <c r="C7" s="9">
        <f t="shared" si="0"/>
        <v>185390</v>
      </c>
      <c r="D7" s="9">
        <f t="shared" si="0"/>
        <v>207538</v>
      </c>
      <c r="E7" s="9">
        <f t="shared" si="0"/>
        <v>43586</v>
      </c>
      <c r="F7" s="9">
        <f t="shared" si="0"/>
        <v>148207</v>
      </c>
      <c r="G7" s="9">
        <f t="shared" si="0"/>
        <v>230188</v>
      </c>
      <c r="H7" s="9">
        <f t="shared" si="0"/>
        <v>38327</v>
      </c>
      <c r="I7" s="9">
        <f t="shared" si="0"/>
        <v>182473</v>
      </c>
      <c r="J7" s="9">
        <f t="shared" si="0"/>
        <v>170260</v>
      </c>
      <c r="K7" s="9">
        <f t="shared" si="0"/>
        <v>236640</v>
      </c>
      <c r="L7" s="9">
        <f t="shared" si="0"/>
        <v>188906</v>
      </c>
      <c r="M7" s="9">
        <f t="shared" si="0"/>
        <v>76130</v>
      </c>
      <c r="N7" s="9">
        <f t="shared" si="0"/>
        <v>52702</v>
      </c>
      <c r="O7" s="9">
        <f t="shared" si="0"/>
        <v>2026940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11876</v>
      </c>
      <c r="C8" s="11">
        <f t="shared" si="1"/>
        <v>10779</v>
      </c>
      <c r="D8" s="11">
        <f t="shared" si="1"/>
        <v>8869</v>
      </c>
      <c r="E8" s="11">
        <f t="shared" si="1"/>
        <v>1594</v>
      </c>
      <c r="F8" s="11">
        <f t="shared" si="1"/>
        <v>5808</v>
      </c>
      <c r="G8" s="11">
        <f t="shared" si="1"/>
        <v>9791</v>
      </c>
      <c r="H8" s="11">
        <f t="shared" si="1"/>
        <v>2113</v>
      </c>
      <c r="I8" s="11">
        <f t="shared" si="1"/>
        <v>10173</v>
      </c>
      <c r="J8" s="11">
        <f t="shared" si="1"/>
        <v>8728</v>
      </c>
      <c r="K8" s="11">
        <f t="shared" si="1"/>
        <v>8068</v>
      </c>
      <c r="L8" s="11">
        <f t="shared" si="1"/>
        <v>7191</v>
      </c>
      <c r="M8" s="11">
        <f t="shared" si="1"/>
        <v>3165</v>
      </c>
      <c r="N8" s="11">
        <f t="shared" si="1"/>
        <v>3078</v>
      </c>
      <c r="O8" s="11">
        <f t="shared" si="1"/>
        <v>91233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11876</v>
      </c>
      <c r="C9" s="11">
        <v>10779</v>
      </c>
      <c r="D9" s="11">
        <v>8869</v>
      </c>
      <c r="E9" s="11">
        <v>1594</v>
      </c>
      <c r="F9" s="11">
        <v>5808</v>
      </c>
      <c r="G9" s="11">
        <v>9791</v>
      </c>
      <c r="H9" s="11">
        <v>2113</v>
      </c>
      <c r="I9" s="11">
        <v>10172</v>
      </c>
      <c r="J9" s="11">
        <v>8728</v>
      </c>
      <c r="K9" s="11">
        <v>8058</v>
      </c>
      <c r="L9" s="11">
        <v>7191</v>
      </c>
      <c r="M9" s="11">
        <v>3164</v>
      </c>
      <c r="N9" s="11">
        <v>3078</v>
      </c>
      <c r="O9" s="11">
        <f>SUM(B9:N9)</f>
        <v>91221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1</v>
      </c>
      <c r="J10" s="13">
        <v>0</v>
      </c>
      <c r="K10" s="13">
        <v>10</v>
      </c>
      <c r="L10" s="13">
        <v>0</v>
      </c>
      <c r="M10" s="13">
        <v>1</v>
      </c>
      <c r="N10" s="13">
        <v>0</v>
      </c>
      <c r="O10" s="11">
        <f>SUM(B10:N10)</f>
        <v>12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254717</v>
      </c>
      <c r="C11" s="13">
        <v>174611</v>
      </c>
      <c r="D11" s="13">
        <v>198669</v>
      </c>
      <c r="E11" s="13">
        <v>41992</v>
      </c>
      <c r="F11" s="13">
        <v>142399</v>
      </c>
      <c r="G11" s="13">
        <v>220397</v>
      </c>
      <c r="H11" s="13">
        <v>36214</v>
      </c>
      <c r="I11" s="13">
        <v>172300</v>
      </c>
      <c r="J11" s="13">
        <v>161532</v>
      </c>
      <c r="K11" s="13">
        <v>228572</v>
      </c>
      <c r="L11" s="13">
        <v>181715</v>
      </c>
      <c r="M11" s="13">
        <v>72965</v>
      </c>
      <c r="N11" s="13">
        <v>49624</v>
      </c>
      <c r="O11" s="11">
        <f>SUM(B11:N11)</f>
        <v>1935707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2.2342</v>
      </c>
      <c r="C13" s="17">
        <v>2.3075</v>
      </c>
      <c r="D13" s="17">
        <v>2.0232</v>
      </c>
      <c r="E13" s="17">
        <v>3.4611</v>
      </c>
      <c r="F13" s="17">
        <v>2.3442</v>
      </c>
      <c r="G13" s="17">
        <v>1.9271</v>
      </c>
      <c r="H13" s="17">
        <v>2.5839</v>
      </c>
      <c r="I13" s="17">
        <v>2.2892</v>
      </c>
      <c r="J13" s="17">
        <v>2.3041</v>
      </c>
      <c r="K13" s="17">
        <v>2.1794</v>
      </c>
      <c r="L13" s="17">
        <v>2.4804</v>
      </c>
      <c r="M13" s="17">
        <v>2.8655</v>
      </c>
      <c r="N13" s="17">
        <v>2.5896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1.599660790250426</v>
      </c>
      <c r="C15" s="19">
        <v>1.692461942977159</v>
      </c>
      <c r="D15" s="19">
        <v>1.444608220952082</v>
      </c>
      <c r="E15" s="19">
        <v>1.191221638784356</v>
      </c>
      <c r="F15" s="19">
        <v>2.003125923590901</v>
      </c>
      <c r="G15" s="19">
        <v>2.206382126248538</v>
      </c>
      <c r="H15" s="19">
        <v>1.898934678752096</v>
      </c>
      <c r="I15" s="19">
        <v>1.659393271992748</v>
      </c>
      <c r="J15" s="19">
        <v>1.772681581043183</v>
      </c>
      <c r="K15" s="19">
        <v>1.619389341718412</v>
      </c>
      <c r="L15" s="19">
        <v>1.654313483106997</v>
      </c>
      <c r="M15" s="19">
        <v>1.826470925497726</v>
      </c>
      <c r="N15" s="19">
        <v>1.730118873164735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74</v>
      </c>
      <c r="B17" s="24">
        <f>B18+B19+B20+B21+B22+B23+B24+B25</f>
        <v>980874.68</v>
      </c>
      <c r="C17" s="24">
        <f aca="true" t="shared" si="2" ref="C17:N17">C18+C19+C20+C21+C22+C23+C24+C25</f>
        <v>755492.69</v>
      </c>
      <c r="D17" s="24">
        <f t="shared" si="2"/>
        <v>599891.7700000001</v>
      </c>
      <c r="E17" s="24">
        <f t="shared" si="2"/>
        <v>183353.83</v>
      </c>
      <c r="F17" s="24">
        <f t="shared" si="2"/>
        <v>695059.34</v>
      </c>
      <c r="G17" s="24">
        <f t="shared" si="2"/>
        <v>977284.99</v>
      </c>
      <c r="H17" s="24">
        <f t="shared" si="2"/>
        <v>183301.03000000003</v>
      </c>
      <c r="I17" s="24">
        <f t="shared" si="2"/>
        <v>712910.1000000002</v>
      </c>
      <c r="J17" s="24">
        <f t="shared" si="2"/>
        <v>707022.36</v>
      </c>
      <c r="K17" s="24">
        <f t="shared" si="2"/>
        <v>867316.9099999998</v>
      </c>
      <c r="L17" s="24">
        <f t="shared" si="2"/>
        <v>807672.1799999999</v>
      </c>
      <c r="M17" s="24">
        <f t="shared" si="2"/>
        <v>416828.89</v>
      </c>
      <c r="N17" s="24">
        <f t="shared" si="2"/>
        <v>240410.21999999997</v>
      </c>
      <c r="O17" s="24">
        <f>O18+O19+O20+O21+O22+O23+O24+O25</f>
        <v>8127418.990000001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595622.08</v>
      </c>
      <c r="C18" s="30">
        <f t="shared" si="3"/>
        <v>427787.43</v>
      </c>
      <c r="D18" s="30">
        <f t="shared" si="3"/>
        <v>419890.88</v>
      </c>
      <c r="E18" s="30">
        <f t="shared" si="3"/>
        <v>150855.5</v>
      </c>
      <c r="F18" s="30">
        <f t="shared" si="3"/>
        <v>347426.85</v>
      </c>
      <c r="G18" s="30">
        <f t="shared" si="3"/>
        <v>443595.29</v>
      </c>
      <c r="H18" s="30">
        <f t="shared" si="3"/>
        <v>99033.14</v>
      </c>
      <c r="I18" s="30">
        <f t="shared" si="3"/>
        <v>417717.19</v>
      </c>
      <c r="J18" s="30">
        <f t="shared" si="3"/>
        <v>392296.07</v>
      </c>
      <c r="K18" s="30">
        <f t="shared" si="3"/>
        <v>515733.22</v>
      </c>
      <c r="L18" s="30">
        <f t="shared" si="3"/>
        <v>468562.44</v>
      </c>
      <c r="M18" s="30">
        <f t="shared" si="3"/>
        <v>218150.52</v>
      </c>
      <c r="N18" s="30">
        <f t="shared" si="3"/>
        <v>136477.1</v>
      </c>
      <c r="O18" s="30">
        <f aca="true" t="shared" si="4" ref="O18:O25">SUM(B18:N18)</f>
        <v>4633147.71</v>
      </c>
    </row>
    <row r="19" spans="1:23" ht="18.75" customHeight="1">
      <c r="A19" s="26" t="s">
        <v>35</v>
      </c>
      <c r="B19" s="30">
        <f>IF(B15&lt;&gt;0,ROUND((B15-1)*B18,2),0)</f>
        <v>357171.21</v>
      </c>
      <c r="C19" s="30">
        <f aca="true" t="shared" si="5" ref="C19:N19">IF(C15&lt;&gt;0,ROUND((C15-1)*C18,2),0)</f>
        <v>296226.51</v>
      </c>
      <c r="D19" s="30">
        <f t="shared" si="5"/>
        <v>186686.94</v>
      </c>
      <c r="E19" s="30">
        <f t="shared" si="5"/>
        <v>28846.84</v>
      </c>
      <c r="F19" s="30">
        <f t="shared" si="5"/>
        <v>348512.88</v>
      </c>
      <c r="G19" s="30">
        <f t="shared" si="5"/>
        <v>535145.43</v>
      </c>
      <c r="H19" s="30">
        <f t="shared" si="5"/>
        <v>89024.32</v>
      </c>
      <c r="I19" s="30">
        <f t="shared" si="5"/>
        <v>275439.9</v>
      </c>
      <c r="J19" s="30">
        <f t="shared" si="5"/>
        <v>303119.95</v>
      </c>
      <c r="K19" s="30">
        <f t="shared" si="5"/>
        <v>319439.66</v>
      </c>
      <c r="L19" s="30">
        <f t="shared" si="5"/>
        <v>306586.72</v>
      </c>
      <c r="M19" s="30">
        <f t="shared" si="5"/>
        <v>180295.06</v>
      </c>
      <c r="N19" s="30">
        <f t="shared" si="5"/>
        <v>99644.51</v>
      </c>
      <c r="O19" s="30">
        <f t="shared" si="4"/>
        <v>3326139.93</v>
      </c>
      <c r="W19" s="62"/>
    </row>
    <row r="20" spans="1:15" ht="18.75" customHeight="1">
      <c r="A20" s="26" t="s">
        <v>36</v>
      </c>
      <c r="B20" s="30">
        <v>32320.12</v>
      </c>
      <c r="C20" s="30">
        <v>24073.53</v>
      </c>
      <c r="D20" s="30">
        <v>10466.93</v>
      </c>
      <c r="E20" s="30">
        <v>4940.74</v>
      </c>
      <c r="F20" s="30">
        <v>14082.24</v>
      </c>
      <c r="G20" s="30">
        <v>21135.46</v>
      </c>
      <c r="H20" s="30">
        <v>3531.73</v>
      </c>
      <c r="I20" s="30">
        <v>13513.31</v>
      </c>
      <c r="J20" s="30">
        <v>21342.36</v>
      </c>
      <c r="K20" s="30">
        <v>31438.33</v>
      </c>
      <c r="L20" s="30">
        <v>29694.53</v>
      </c>
      <c r="M20" s="30">
        <v>10654.64</v>
      </c>
      <c r="N20" s="30">
        <v>6225.21</v>
      </c>
      <c r="O20" s="30">
        <f t="shared" si="4"/>
        <v>223419.12999999998</v>
      </c>
    </row>
    <row r="21" spans="1:15" ht="18.75" customHeight="1">
      <c r="A21" s="26" t="s">
        <v>37</v>
      </c>
      <c r="B21" s="30">
        <v>2647.72</v>
      </c>
      <c r="C21" s="30">
        <v>2647.72</v>
      </c>
      <c r="D21" s="30">
        <v>0</v>
      </c>
      <c r="E21" s="30">
        <v>0</v>
      </c>
      <c r="F21" s="30">
        <v>1323.86</v>
      </c>
      <c r="G21" s="30">
        <v>1323.86</v>
      </c>
      <c r="H21" s="30">
        <v>0</v>
      </c>
      <c r="I21" s="30">
        <v>0</v>
      </c>
      <c r="J21" s="30">
        <v>0</v>
      </c>
      <c r="K21" s="30">
        <v>1323.86</v>
      </c>
      <c r="L21" s="30">
        <v>1323.86</v>
      </c>
      <c r="M21" s="30">
        <v>0</v>
      </c>
      <c r="N21" s="30">
        <v>1323.86</v>
      </c>
      <c r="O21" s="30">
        <f t="shared" si="4"/>
        <v>11914.74</v>
      </c>
    </row>
    <row r="22" spans="1:15" ht="18.75" customHeight="1">
      <c r="A22" s="26" t="s">
        <v>38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v>0</v>
      </c>
      <c r="L22" s="30">
        <v>0</v>
      </c>
      <c r="M22" s="30">
        <v>0</v>
      </c>
      <c r="N22" s="30">
        <v>0</v>
      </c>
      <c r="O22" s="30">
        <f t="shared" si="4"/>
        <v>0</v>
      </c>
    </row>
    <row r="23" spans="1:26" ht="18.75" customHeight="1">
      <c r="A23" s="26" t="s">
        <v>71</v>
      </c>
      <c r="B23" s="30">
        <v>0</v>
      </c>
      <c r="C23" s="30">
        <v>-450.78</v>
      </c>
      <c r="D23" s="30">
        <v>-3137.32</v>
      </c>
      <c r="E23" s="30">
        <v>-71.87</v>
      </c>
      <c r="F23" s="30">
        <v>-467.22</v>
      </c>
      <c r="G23" s="30">
        <v>-336.12</v>
      </c>
      <c r="H23" s="30">
        <v>-1303.2</v>
      </c>
      <c r="I23" s="30">
        <v>-837.76</v>
      </c>
      <c r="J23" s="30">
        <v>-1080.66</v>
      </c>
      <c r="K23" s="30">
        <v>0</v>
      </c>
      <c r="L23" s="30">
        <v>-151.88</v>
      </c>
      <c r="M23" s="30">
        <v>-341.75</v>
      </c>
      <c r="N23" s="30">
        <v>0</v>
      </c>
      <c r="O23" s="30">
        <f t="shared" si="4"/>
        <v>-8178.56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72</v>
      </c>
      <c r="B24" s="30">
        <v>-43598.97</v>
      </c>
      <c r="C24" s="30">
        <v>-31830.72</v>
      </c>
      <c r="D24" s="30">
        <v>-26814.39</v>
      </c>
      <c r="E24" s="30">
        <v>-8088.43</v>
      </c>
      <c r="F24" s="30">
        <v>-30389.05</v>
      </c>
      <c r="G24" s="30">
        <v>-39519.36</v>
      </c>
      <c r="H24" s="30">
        <v>-6984.96</v>
      </c>
      <c r="I24" s="30">
        <v>-29458.08</v>
      </c>
      <c r="J24" s="30">
        <v>-30717</v>
      </c>
      <c r="K24" s="30">
        <v>-36465.64</v>
      </c>
      <c r="L24" s="30">
        <v>-34095</v>
      </c>
      <c r="M24" s="30">
        <v>-17630.6</v>
      </c>
      <c r="N24" s="30">
        <v>-10485.75</v>
      </c>
      <c r="O24" s="30">
        <f t="shared" si="4"/>
        <v>-346077.94999999995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73</v>
      </c>
      <c r="B25" s="30">
        <v>36712.52</v>
      </c>
      <c r="C25" s="30">
        <v>37039</v>
      </c>
      <c r="D25" s="30">
        <v>12798.73</v>
      </c>
      <c r="E25" s="30">
        <v>6871.05</v>
      </c>
      <c r="F25" s="30">
        <v>14569.78</v>
      </c>
      <c r="G25" s="30">
        <v>15940.43</v>
      </c>
      <c r="H25" s="30">
        <v>0</v>
      </c>
      <c r="I25" s="30">
        <v>36535.54</v>
      </c>
      <c r="J25" s="30">
        <v>22061.64</v>
      </c>
      <c r="K25" s="30">
        <v>35847.48</v>
      </c>
      <c r="L25" s="30">
        <v>35751.51</v>
      </c>
      <c r="M25" s="30">
        <v>25701.02</v>
      </c>
      <c r="N25" s="30">
        <v>7225.29</v>
      </c>
      <c r="O25" s="30">
        <f t="shared" si="4"/>
        <v>287053.99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>
        <v>0</v>
      </c>
      <c r="C26" s="16">
        <v>0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-52254.4</v>
      </c>
      <c r="C27" s="30">
        <f>+C28+C30+C41+C42+C45-C46</f>
        <v>-47427.6</v>
      </c>
      <c r="D27" s="30">
        <f t="shared" si="6"/>
        <v>-39023.6</v>
      </c>
      <c r="E27" s="30">
        <f t="shared" si="6"/>
        <v>-7013.6</v>
      </c>
      <c r="F27" s="30">
        <f t="shared" si="6"/>
        <v>-25555.2</v>
      </c>
      <c r="G27" s="30">
        <f t="shared" si="6"/>
        <v>-43080.4</v>
      </c>
      <c r="H27" s="30">
        <f t="shared" si="6"/>
        <v>-9297.2</v>
      </c>
      <c r="I27" s="30">
        <f t="shared" si="6"/>
        <v>-44756.8</v>
      </c>
      <c r="J27" s="30">
        <f t="shared" si="6"/>
        <v>-38403.2</v>
      </c>
      <c r="K27" s="30">
        <f t="shared" si="6"/>
        <v>-35455.2</v>
      </c>
      <c r="L27" s="30">
        <f t="shared" si="6"/>
        <v>-31640.4</v>
      </c>
      <c r="M27" s="30">
        <f t="shared" si="6"/>
        <v>-13921.6</v>
      </c>
      <c r="N27" s="30">
        <f t="shared" si="6"/>
        <v>-13543.2</v>
      </c>
      <c r="O27" s="30">
        <f t="shared" si="6"/>
        <v>-401372.4000000001</v>
      </c>
    </row>
    <row r="28" spans="1:15" ht="18.75" customHeight="1">
      <c r="A28" s="26" t="s">
        <v>40</v>
      </c>
      <c r="B28" s="31">
        <f>+B29</f>
        <v>-52254.4</v>
      </c>
      <c r="C28" s="31">
        <f>+C29</f>
        <v>-47427.6</v>
      </c>
      <c r="D28" s="31">
        <f aca="true" t="shared" si="7" ref="D28:O28">+D29</f>
        <v>-39023.6</v>
      </c>
      <c r="E28" s="31">
        <f t="shared" si="7"/>
        <v>-7013.6</v>
      </c>
      <c r="F28" s="31">
        <f t="shared" si="7"/>
        <v>-25555.2</v>
      </c>
      <c r="G28" s="31">
        <f t="shared" si="7"/>
        <v>-43080.4</v>
      </c>
      <c r="H28" s="31">
        <f t="shared" si="7"/>
        <v>-9297.2</v>
      </c>
      <c r="I28" s="31">
        <f t="shared" si="7"/>
        <v>-44756.8</v>
      </c>
      <c r="J28" s="31">
        <f t="shared" si="7"/>
        <v>-38403.2</v>
      </c>
      <c r="K28" s="31">
        <f t="shared" si="7"/>
        <v>-35455.2</v>
      </c>
      <c r="L28" s="31">
        <f t="shared" si="7"/>
        <v>-31640.4</v>
      </c>
      <c r="M28" s="31">
        <f t="shared" si="7"/>
        <v>-13921.6</v>
      </c>
      <c r="N28" s="31">
        <f t="shared" si="7"/>
        <v>-13543.2</v>
      </c>
      <c r="O28" s="31">
        <f t="shared" si="7"/>
        <v>-401372.4000000001</v>
      </c>
    </row>
    <row r="29" spans="1:26" ht="18.75" customHeight="1">
      <c r="A29" s="27" t="s">
        <v>41</v>
      </c>
      <c r="B29" s="16">
        <f>ROUND((-B9)*$G$3,2)</f>
        <v>-52254.4</v>
      </c>
      <c r="C29" s="16">
        <f aca="true" t="shared" si="8" ref="C29:N29">ROUND((-C9)*$G$3,2)</f>
        <v>-47427.6</v>
      </c>
      <c r="D29" s="16">
        <f t="shared" si="8"/>
        <v>-39023.6</v>
      </c>
      <c r="E29" s="16">
        <f t="shared" si="8"/>
        <v>-7013.6</v>
      </c>
      <c r="F29" s="16">
        <f t="shared" si="8"/>
        <v>-25555.2</v>
      </c>
      <c r="G29" s="16">
        <f t="shared" si="8"/>
        <v>-43080.4</v>
      </c>
      <c r="H29" s="16">
        <f t="shared" si="8"/>
        <v>-9297.2</v>
      </c>
      <c r="I29" s="16">
        <f t="shared" si="8"/>
        <v>-44756.8</v>
      </c>
      <c r="J29" s="16">
        <f t="shared" si="8"/>
        <v>-38403.2</v>
      </c>
      <c r="K29" s="16">
        <f t="shared" si="8"/>
        <v>-35455.2</v>
      </c>
      <c r="L29" s="16">
        <f t="shared" si="8"/>
        <v>-31640.4</v>
      </c>
      <c r="M29" s="16">
        <f t="shared" si="8"/>
        <v>-13921.6</v>
      </c>
      <c r="N29" s="16">
        <f t="shared" si="8"/>
        <v>-13543.2</v>
      </c>
      <c r="O29" s="32">
        <f aca="true" t="shared" si="9" ref="O29:O46">SUM(B29:N29)</f>
        <v>-401372.4000000001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52</v>
      </c>
      <c r="B41" s="35">
        <v>0</v>
      </c>
      <c r="C41" s="35">
        <v>0</v>
      </c>
      <c r="D41" s="35">
        <v>0</v>
      </c>
      <c r="E41" s="35">
        <v>0</v>
      </c>
      <c r="F41" s="35">
        <v>0</v>
      </c>
      <c r="G41" s="35">
        <v>0</v>
      </c>
      <c r="H41" s="35">
        <v>0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0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53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54</v>
      </c>
      <c r="B44" s="36">
        <f aca="true" t="shared" si="11" ref="B44:N44">+B17+B27</f>
        <v>928620.28</v>
      </c>
      <c r="C44" s="36">
        <f t="shared" si="11"/>
        <v>708065.09</v>
      </c>
      <c r="D44" s="36">
        <f t="shared" si="11"/>
        <v>560868.1700000002</v>
      </c>
      <c r="E44" s="36">
        <f t="shared" si="11"/>
        <v>176340.22999999998</v>
      </c>
      <c r="F44" s="36">
        <f t="shared" si="11"/>
        <v>669504.14</v>
      </c>
      <c r="G44" s="36">
        <f t="shared" si="11"/>
        <v>934204.59</v>
      </c>
      <c r="H44" s="36">
        <f t="shared" si="11"/>
        <v>174003.83000000002</v>
      </c>
      <c r="I44" s="36">
        <f t="shared" si="11"/>
        <v>668153.3000000002</v>
      </c>
      <c r="J44" s="36">
        <f t="shared" si="11"/>
        <v>668619.16</v>
      </c>
      <c r="K44" s="36">
        <f t="shared" si="11"/>
        <v>831861.7099999998</v>
      </c>
      <c r="L44" s="36">
        <f t="shared" si="11"/>
        <v>776031.7799999999</v>
      </c>
      <c r="M44" s="36">
        <f t="shared" si="11"/>
        <v>402907.29000000004</v>
      </c>
      <c r="N44" s="36">
        <f t="shared" si="11"/>
        <v>226867.01999999996</v>
      </c>
      <c r="O44" s="36">
        <f>SUM(B44:N44)</f>
        <v>7726046.59</v>
      </c>
      <c r="P44"/>
      <c r="Q44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55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56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/>
    </row>
    <row r="50" spans="1:17" ht="18.75" customHeight="1">
      <c r="A50" s="14" t="s">
        <v>58</v>
      </c>
      <c r="B50" s="51">
        <f aca="true" t="shared" si="12" ref="B50:O50">SUM(B51:B61)</f>
        <v>928620.28</v>
      </c>
      <c r="C50" s="51">
        <f t="shared" si="12"/>
        <v>708065.0900000001</v>
      </c>
      <c r="D50" s="51">
        <f t="shared" si="12"/>
        <v>560868.17</v>
      </c>
      <c r="E50" s="51">
        <f t="shared" si="12"/>
        <v>176340.23</v>
      </c>
      <c r="F50" s="51">
        <f t="shared" si="12"/>
        <v>669504.14</v>
      </c>
      <c r="G50" s="51">
        <f t="shared" si="12"/>
        <v>934204.6</v>
      </c>
      <c r="H50" s="51">
        <f t="shared" si="12"/>
        <v>174003.82</v>
      </c>
      <c r="I50" s="51">
        <f t="shared" si="12"/>
        <v>668153.3</v>
      </c>
      <c r="J50" s="51">
        <f t="shared" si="12"/>
        <v>668619.15</v>
      </c>
      <c r="K50" s="51">
        <f t="shared" si="12"/>
        <v>831861.7</v>
      </c>
      <c r="L50" s="51">
        <f t="shared" si="12"/>
        <v>776031.79</v>
      </c>
      <c r="M50" s="51">
        <f t="shared" si="12"/>
        <v>402907.28</v>
      </c>
      <c r="N50" s="51">
        <f t="shared" si="12"/>
        <v>226867.02</v>
      </c>
      <c r="O50" s="36">
        <f t="shared" si="12"/>
        <v>7726046.570000001</v>
      </c>
      <c r="Q50"/>
    </row>
    <row r="51" spans="1:18" ht="18.75" customHeight="1">
      <c r="A51" s="26" t="s">
        <v>59</v>
      </c>
      <c r="B51" s="51">
        <v>776995.96</v>
      </c>
      <c r="C51" s="51">
        <v>520177.78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1297173.74</v>
      </c>
      <c r="P51"/>
      <c r="Q51"/>
      <c r="R51" s="43"/>
    </row>
    <row r="52" spans="1:16" ht="18.75" customHeight="1">
      <c r="A52" s="26" t="s">
        <v>60</v>
      </c>
      <c r="B52" s="51">
        <v>151624.32</v>
      </c>
      <c r="C52" s="51">
        <v>187887.31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339511.63</v>
      </c>
      <c r="P52"/>
    </row>
    <row r="53" spans="1:17" ht="18.75" customHeight="1">
      <c r="A53" s="26" t="s">
        <v>61</v>
      </c>
      <c r="B53" s="52">
        <v>0</v>
      </c>
      <c r="C53" s="52">
        <v>0</v>
      </c>
      <c r="D53" s="31">
        <v>560868.17</v>
      </c>
      <c r="E53" s="52">
        <v>0</v>
      </c>
      <c r="F53" s="52">
        <v>0</v>
      </c>
      <c r="G53" s="52">
        <v>0</v>
      </c>
      <c r="H53" s="51">
        <v>174003.82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734871.99</v>
      </c>
      <c r="Q53"/>
    </row>
    <row r="54" spans="1:18" ht="18.75" customHeight="1">
      <c r="A54" s="26" t="s">
        <v>62</v>
      </c>
      <c r="B54" s="52">
        <v>0</v>
      </c>
      <c r="C54" s="52">
        <v>0</v>
      </c>
      <c r="D54" s="52">
        <v>0</v>
      </c>
      <c r="E54" s="31">
        <v>176340.23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176340.23</v>
      </c>
      <c r="R54"/>
    </row>
    <row r="55" spans="1:19" ht="18.75" customHeight="1">
      <c r="A55" s="26" t="s">
        <v>63</v>
      </c>
      <c r="B55" s="52">
        <v>0</v>
      </c>
      <c r="C55" s="52">
        <v>0</v>
      </c>
      <c r="D55" s="52">
        <v>0</v>
      </c>
      <c r="E55" s="52">
        <v>0</v>
      </c>
      <c r="F55" s="31">
        <v>669504.14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669504.14</v>
      </c>
      <c r="S55"/>
    </row>
    <row r="56" spans="1:20" ht="18.75" customHeight="1">
      <c r="A56" s="26" t="s">
        <v>64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934204.6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934204.6</v>
      </c>
      <c r="T56"/>
    </row>
    <row r="57" spans="1:21" ht="18.75" customHeight="1">
      <c r="A57" s="26" t="s">
        <v>65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668153.3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668153.3</v>
      </c>
      <c r="U57"/>
    </row>
    <row r="58" spans="1:22" ht="18.75" customHeight="1">
      <c r="A58" s="26" t="s">
        <v>66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668619.15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668619.15</v>
      </c>
      <c r="V58"/>
    </row>
    <row r="59" spans="1:23" ht="18.75" customHeight="1">
      <c r="A59" s="26" t="s">
        <v>67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831861.7</v>
      </c>
      <c r="L59" s="31">
        <v>776031.79</v>
      </c>
      <c r="M59" s="52">
        <v>0</v>
      </c>
      <c r="N59" s="52">
        <v>0</v>
      </c>
      <c r="O59" s="36">
        <f t="shared" si="13"/>
        <v>1607893.49</v>
      </c>
      <c r="P59"/>
      <c r="W59"/>
    </row>
    <row r="60" spans="1:25" ht="18.75" customHeight="1">
      <c r="A60" s="26" t="s">
        <v>68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402907.28</v>
      </c>
      <c r="N60" s="52">
        <v>0</v>
      </c>
      <c r="O60" s="36">
        <f t="shared" si="13"/>
        <v>402907.28</v>
      </c>
      <c r="R60"/>
      <c r="Y60"/>
    </row>
    <row r="61" spans="1:26" ht="18.75" customHeight="1">
      <c r="A61" s="38" t="s">
        <v>69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226867.02</v>
      </c>
      <c r="O61" s="55">
        <f t="shared" si="13"/>
        <v>226867.02</v>
      </c>
      <c r="P61"/>
      <c r="S61"/>
      <c r="Z61"/>
    </row>
    <row r="62" spans="1:12" ht="21" customHeight="1">
      <c r="A62" s="56" t="s">
        <v>57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4.2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4.25">
      <c r="B65" s="57"/>
      <c r="C65" s="57"/>
      <c r="D65"/>
      <c r="E65"/>
      <c r="F65"/>
      <c r="G65"/>
      <c r="H65"/>
      <c r="I65"/>
      <c r="J65"/>
      <c r="K65"/>
      <c r="L65"/>
    </row>
    <row r="66" spans="2:12" ht="14.2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4.25">
      <c r="B67"/>
      <c r="C67"/>
      <c r="D67"/>
      <c r="E67"/>
      <c r="F67"/>
      <c r="G67"/>
      <c r="H67"/>
      <c r="I67"/>
      <c r="J67"/>
      <c r="K67"/>
      <c r="L67"/>
    </row>
    <row r="68" spans="2:12" ht="14.25">
      <c r="B68"/>
      <c r="C68"/>
      <c r="D68"/>
      <c r="E68"/>
      <c r="F68"/>
      <c r="G68"/>
      <c r="H68"/>
      <c r="I68"/>
      <c r="J68"/>
      <c r="K68"/>
      <c r="L68"/>
    </row>
    <row r="69" spans="2:12" ht="14.25">
      <c r="B69"/>
      <c r="C69"/>
      <c r="D69"/>
      <c r="E69"/>
      <c r="F69"/>
      <c r="G69"/>
      <c r="H69"/>
      <c r="I69"/>
      <c r="J69"/>
      <c r="K69"/>
      <c r="L69"/>
    </row>
    <row r="70" spans="2:12" ht="14.25">
      <c r="B70"/>
      <c r="C70"/>
      <c r="D70"/>
      <c r="E70"/>
      <c r="F70"/>
      <c r="G70"/>
      <c r="H70"/>
      <c r="I70"/>
      <c r="J70"/>
      <c r="K70"/>
      <c r="L70"/>
    </row>
    <row r="71" spans="2:12" ht="14.25">
      <c r="B71"/>
      <c r="C71"/>
      <c r="D71"/>
      <c r="E71"/>
      <c r="F71"/>
      <c r="G71"/>
      <c r="H71"/>
      <c r="I71"/>
      <c r="J71"/>
      <c r="K71"/>
      <c r="L71"/>
    </row>
    <row r="72" spans="2:12" ht="14.25">
      <c r="B72"/>
      <c r="C72"/>
      <c r="D72"/>
      <c r="E72"/>
      <c r="F72"/>
      <c r="G72"/>
      <c r="H72"/>
      <c r="I72"/>
      <c r="J72"/>
      <c r="K72"/>
      <c r="L72"/>
    </row>
    <row r="73" ht="14.25">
      <c r="K73"/>
    </row>
    <row r="74" ht="14.25">
      <c r="L74"/>
    </row>
    <row r="75" ht="14.25">
      <c r="M75"/>
    </row>
    <row r="76" ht="14.25">
      <c r="N76"/>
    </row>
    <row r="103" spans="2:14" ht="14.2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  <row r="105" spans="2:14" ht="14.25"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2020-08-17T17:37:02Z</dcterms:modified>
  <cp:category/>
  <cp:version/>
  <cp:contentType/>
  <cp:contentStatus/>
</cp:coreProperties>
</file>