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<sst xmlns="http://schemas.openxmlformats.org/spreadsheetml/2006/main" count="79" uniqueCount="76">
  <si>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</si>
  <si>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</si>
  <si>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</si>
  <si>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</si>
  <si>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</si>
  <si>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</si>
  <si>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</si>
  <si>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</si>
  <si>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</si>
  <si>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</si>
  <si>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</si>
  <si>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</si>
  <si>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</si>
  <si>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</si>
  <si>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</si>
  <si>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</si>
  <si>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</si>
  <si>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</si>
  <si>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</si>
  <si>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</si>
  <si>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</si>
  <si>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</si>
  <si>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</si>
  <si>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</si>
  <si>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</si>
  <si>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</si>
  <si>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</si>
  <si>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</si>
  <si>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</si>
  <si>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</si>
  <si>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</si>
  <si>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</si>
  <si>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</si>
  <si>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</si>
  <si>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</si>
  <si>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</si>
  <si>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</si>
  <si>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</si>
  <si>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</si>
  <si>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</si>
  <si>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</si>
  <si>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</si>
  <si>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</si>
  <si>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</si>
  <si>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</si>
  <si>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</si>
  <si>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</si>
  <si>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</si>
  <si>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</si>
  <si>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</si>
  <si>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</si>
  <si>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</si>
  <si>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</si>
  <si>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</si>
  <si>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</si>
  <si>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</si>
  <si>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</si>
  <si>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</si>
  <si>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</si>
  <si>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</si>
  <si>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</si>
  <si>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</si>
  <si>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</si>
  <si>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</si>
  <si>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</si>
  <si>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</si>
  <si>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</si>
  <si>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</si>
  <si>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</si>
  <si>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</si>
  <si>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</si>
  <si>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</si>
  <si>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</si>
  <si>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</si>
  <si>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</si>
  <si>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02/08/20 - VENCIMENTO 07/08/20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</si>
</sst>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93821</v>
      </c>
      <c r="C7" s="9">
        <f t="shared" si="0"/>
        <v>63753</v>
      </c>
      <c r="D7" s="9">
        <f t="shared" si="0"/>
        <v>76153</v>
      </c>
      <c r="E7" s="9">
        <f t="shared" si="0"/>
        <v>13986</v>
      </c>
      <c r="F7" s="9">
        <f t="shared" si="0"/>
        <v>51614</v>
      </c>
      <c r="G7" s="9">
        <f t="shared" si="0"/>
        <v>73583</v>
      </c>
      <c r="H7" s="9">
        <f t="shared" si="0"/>
        <v>9208</v>
      </c>
      <c r="I7" s="9">
        <f t="shared" si="0"/>
        <v>43735</v>
      </c>
      <c r="J7" s="9">
        <f t="shared" si="0"/>
        <v>62771</v>
      </c>
      <c r="K7" s="9">
        <f t="shared" si="0"/>
        <v>86395</v>
      </c>
      <c r="L7" s="9">
        <f t="shared" si="0"/>
        <v>72565</v>
      </c>
      <c r="M7" s="9">
        <f t="shared" si="0"/>
        <v>24906</v>
      </c>
      <c r="N7" s="9">
        <f t="shared" si="0"/>
        <v>15124</v>
      </c>
      <c r="O7" s="9">
        <f t="shared" si="0"/>
        <v>687614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6543</v>
      </c>
      <c r="C8" s="11">
        <f t="shared" si="1"/>
        <v>5210</v>
      </c>
      <c r="D8" s="11">
        <f t="shared" si="1"/>
        <v>5022</v>
      </c>
      <c r="E8" s="11">
        <f t="shared" si="1"/>
        <v>679</v>
      </c>
      <c r="F8" s="11">
        <f t="shared" si="1"/>
        <v>3274</v>
      </c>
      <c r="G8" s="11">
        <f t="shared" si="1"/>
        <v>4877</v>
      </c>
      <c r="H8" s="11">
        <f t="shared" si="1"/>
        <v>619</v>
      </c>
      <c r="I8" s="11">
        <f t="shared" si="1"/>
        <v>3708</v>
      </c>
      <c r="J8" s="11">
        <f t="shared" si="1"/>
        <v>4418</v>
      </c>
      <c r="K8" s="11">
        <f t="shared" si="1"/>
        <v>4711</v>
      </c>
      <c r="L8" s="11">
        <f t="shared" si="1"/>
        <v>3842</v>
      </c>
      <c r="M8" s="11">
        <f t="shared" si="1"/>
        <v>1199</v>
      </c>
      <c r="N8" s="11">
        <f t="shared" si="1"/>
        <v>941</v>
      </c>
      <c r="O8" s="11">
        <f t="shared" si="1"/>
        <v>45043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6543</v>
      </c>
      <c r="C9" s="11">
        <v>5210</v>
      </c>
      <c r="D9" s="11">
        <v>5022</v>
      </c>
      <c r="E9" s="11">
        <v>679</v>
      </c>
      <c r="F9" s="11">
        <v>3274</v>
      </c>
      <c r="G9" s="11">
        <v>4877</v>
      </c>
      <c r="H9" s="11">
        <v>619</v>
      </c>
      <c r="I9" s="11">
        <v>3708</v>
      </c>
      <c r="J9" s="11">
        <v>4418</v>
      </c>
      <c r="K9" s="11">
        <v>4710</v>
      </c>
      <c r="L9" s="11">
        <v>3842</v>
      </c>
      <c r="M9" s="11">
        <v>1197</v>
      </c>
      <c r="N9" s="11">
        <v>941</v>
      </c>
      <c r="O9" s="11">
        <f>SUM(B9:N9)</f>
        <v>45040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2</v>
      </c>
      <c r="N10" s="13">
        <v>0</v>
      </c>
      <c r="O10" s="11">
        <f>SUM(B10:N10)</f>
        <v>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87278</v>
      </c>
      <c r="C11" s="13">
        <v>58543</v>
      </c>
      <c r="D11" s="13">
        <v>71131</v>
      </c>
      <c r="E11" s="13">
        <v>13307</v>
      </c>
      <c r="F11" s="13">
        <v>48340</v>
      </c>
      <c r="G11" s="13">
        <v>68706</v>
      </c>
      <c r="H11" s="13">
        <v>8589</v>
      </c>
      <c r="I11" s="13">
        <v>40027</v>
      </c>
      <c r="J11" s="13">
        <v>58353</v>
      </c>
      <c r="K11" s="13">
        <v>81684</v>
      </c>
      <c r="L11" s="13">
        <v>68723</v>
      </c>
      <c r="M11" s="13">
        <v>23707</v>
      </c>
      <c r="N11" s="13">
        <v>14183</v>
      </c>
      <c r="O11" s="11">
        <f>SUM(B11:N11)</f>
        <v>642571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1.667572800695104</v>
      </c>
      <c r="C15" s="19">
        <v>1.771030556657582</v>
      </c>
      <c r="D15" s="19">
        <v>1.608943123076721</v>
      </c>
      <c r="E15" s="19">
        <v>1.239367600333349</v>
      </c>
      <c r="F15" s="19">
        <v>2.149599013567515</v>
      </c>
      <c r="G15" s="19">
        <v>2.086627940699969</v>
      </c>
      <c r="H15" s="19">
        <v>1.753974313896933</v>
      </c>
      <c r="I15" s="19">
        <v>1.796510708919627</v>
      </c>
      <c r="J15" s="19">
        <v>1.69450644886048</v>
      </c>
      <c r="K15" s="19">
        <v>1.710062235980682</v>
      </c>
      <c r="L15" s="19">
        <v>1.781397087687658</v>
      </c>
      <c r="M15" s="19">
        <v>1.90048473835479</v>
      </c>
      <c r="N15" s="19">
        <v>1.771300709413985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361153.54000000004</v>
      </c>
      <c r="C17" s="24">
        <f aca="true" t="shared" si="2" ref="C17:N17">C18+C19+C20+C21+C22+C23+C24+C25</f>
        <v>280883.43999999994</v>
      </c>
      <c r="D17" s="24">
        <f t="shared" si="2"/>
        <v>241012.78</v>
      </c>
      <c r="E17" s="24">
        <f t="shared" si="2"/>
        <v>61584.23</v>
      </c>
      <c r="F17" s="24">
        <f t="shared" si="2"/>
        <v>252344.04999999993</v>
      </c>
      <c r="G17" s="24">
        <f t="shared" si="2"/>
        <v>283742.42</v>
      </c>
      <c r="H17" s="24">
        <f t="shared" si="2"/>
        <v>34752.64</v>
      </c>
      <c r="I17" s="24">
        <f t="shared" si="2"/>
        <v>194507.80000000002</v>
      </c>
      <c r="J17" s="24">
        <f t="shared" si="2"/>
        <v>244973.88</v>
      </c>
      <c r="K17" s="24">
        <f t="shared" si="2"/>
        <v>342320.07999999996</v>
      </c>
      <c r="L17" s="24">
        <f t="shared" si="2"/>
        <v>340404.78</v>
      </c>
      <c r="M17" s="24">
        <f t="shared" si="2"/>
        <v>148825.96</v>
      </c>
      <c r="N17" s="24">
        <f t="shared" si="2"/>
        <v>69743.56</v>
      </c>
      <c r="O17" s="24">
        <f>O18+O19+O20+O21+O22+O23+O24+O25</f>
        <v>2856249.1599999997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209614.88</v>
      </c>
      <c r="C18" s="30">
        <f t="shared" si="3"/>
        <v>147110.05</v>
      </c>
      <c r="D18" s="30">
        <f t="shared" si="3"/>
        <v>154072.75</v>
      </c>
      <c r="E18" s="30">
        <f t="shared" si="3"/>
        <v>48406.94</v>
      </c>
      <c r="F18" s="30">
        <f t="shared" si="3"/>
        <v>120993.54</v>
      </c>
      <c r="G18" s="30">
        <f t="shared" si="3"/>
        <v>141801.8</v>
      </c>
      <c r="H18" s="30">
        <f t="shared" si="3"/>
        <v>23792.55</v>
      </c>
      <c r="I18" s="30">
        <f t="shared" si="3"/>
        <v>100118.16</v>
      </c>
      <c r="J18" s="30">
        <f t="shared" si="3"/>
        <v>144630.66</v>
      </c>
      <c r="K18" s="30">
        <f t="shared" si="3"/>
        <v>188289.26</v>
      </c>
      <c r="L18" s="30">
        <f t="shared" si="3"/>
        <v>179990.23</v>
      </c>
      <c r="M18" s="30">
        <f t="shared" si="3"/>
        <v>71368.14</v>
      </c>
      <c r="N18" s="30">
        <f t="shared" si="3"/>
        <v>39165.11</v>
      </c>
      <c r="O18" s="30">
        <f aca="true" t="shared" si="4" ref="O18:O25">SUM(B18:N18)</f>
        <v>1569354.07</v>
      </c>
    </row>
    <row r="19" spans="1:23" ht="18.75" customHeight="1">
      <c r="A19" s="26" t="s">
        <v>35</v>
      </c>
      <c r="B19" s="30">
        <f>IF(B15&lt;&gt;0,ROUND((B15-1)*B18,2),0)</f>
        <v>139933.19</v>
      </c>
      <c r="C19" s="30">
        <f aca="true" t="shared" si="5" ref="C19:N19">IF(C15&lt;&gt;0,ROUND((C15-1)*C18,2),0)</f>
        <v>113426.34</v>
      </c>
      <c r="D19" s="30">
        <f t="shared" si="5"/>
        <v>93821.54</v>
      </c>
      <c r="E19" s="30">
        <f t="shared" si="5"/>
        <v>11587.05</v>
      </c>
      <c r="F19" s="30">
        <f t="shared" si="5"/>
        <v>139094.05</v>
      </c>
      <c r="G19" s="30">
        <f t="shared" si="5"/>
        <v>154085.8</v>
      </c>
      <c r="H19" s="30">
        <f t="shared" si="5"/>
        <v>17938.97</v>
      </c>
      <c r="I19" s="30">
        <f t="shared" si="5"/>
        <v>79745.19</v>
      </c>
      <c r="J19" s="30">
        <f t="shared" si="5"/>
        <v>100446.93</v>
      </c>
      <c r="K19" s="30">
        <f t="shared" si="5"/>
        <v>133697.09</v>
      </c>
      <c r="L19" s="30">
        <f t="shared" si="5"/>
        <v>140643.84</v>
      </c>
      <c r="M19" s="30">
        <f t="shared" si="5"/>
        <v>64265.92</v>
      </c>
      <c r="N19" s="30">
        <f t="shared" si="5"/>
        <v>30208.08</v>
      </c>
      <c r="O19" s="30">
        <f t="shared" si="4"/>
        <v>1218893.9899999998</v>
      </c>
      <c r="W19" s="62"/>
    </row>
    <row r="20" spans="1:15" ht="18.75" customHeight="1">
      <c r="A20" s="26" t="s">
        <v>36</v>
      </c>
      <c r="B20" s="30">
        <v>15901.32</v>
      </c>
      <c r="C20" s="30">
        <v>12955.77</v>
      </c>
      <c r="D20" s="30">
        <v>10072.51</v>
      </c>
      <c r="E20" s="30">
        <v>2879.49</v>
      </c>
      <c r="F20" s="30">
        <v>7161.61</v>
      </c>
      <c r="G20" s="30">
        <v>11016.55</v>
      </c>
      <c r="H20" s="30">
        <v>1477.89</v>
      </c>
      <c r="I20" s="30">
        <v>8372.87</v>
      </c>
      <c r="J20" s="30">
        <v>10016.3</v>
      </c>
      <c r="K20" s="30">
        <v>19693.13</v>
      </c>
      <c r="L20" s="30">
        <v>17013.95</v>
      </c>
      <c r="M20" s="30">
        <v>5460.53</v>
      </c>
      <c r="N20" s="30">
        <v>2302.97</v>
      </c>
      <c r="O20" s="30">
        <f t="shared" si="4"/>
        <v>124324.89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-534.73</v>
      </c>
      <c r="C23" s="30">
        <v>-601.04</v>
      </c>
      <c r="D23" s="30">
        <v>-1300.84</v>
      </c>
      <c r="E23" s="30">
        <v>-71.87</v>
      </c>
      <c r="F23" s="30">
        <v>0</v>
      </c>
      <c r="G23" s="30">
        <v>-3445.23</v>
      </c>
      <c r="H23" s="30">
        <v>-2362.05</v>
      </c>
      <c r="I23" s="30">
        <v>-533.12</v>
      </c>
      <c r="J23" s="30">
        <v>-4399.83</v>
      </c>
      <c r="K23" s="30">
        <v>-272.24</v>
      </c>
      <c r="L23" s="30">
        <v>-227.82</v>
      </c>
      <c r="M23" s="30">
        <v>0</v>
      </c>
      <c r="N23" s="30">
        <v>-131.3</v>
      </c>
      <c r="O23" s="30">
        <f t="shared" si="4"/>
        <v>-13880.069999999998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-43121.36</v>
      </c>
      <c r="C24" s="30">
        <v>-31694.4</v>
      </c>
      <c r="D24" s="30">
        <v>-28451.91</v>
      </c>
      <c r="E24" s="30">
        <v>-8088.43</v>
      </c>
      <c r="F24" s="30">
        <v>-30798.79</v>
      </c>
      <c r="G24" s="30">
        <v>-36980.79</v>
      </c>
      <c r="H24" s="30">
        <v>-6094.72</v>
      </c>
      <c r="I24" s="30">
        <v>-29730.84</v>
      </c>
      <c r="J24" s="30">
        <v>-27781.82</v>
      </c>
      <c r="K24" s="30">
        <v>-36194.52</v>
      </c>
      <c r="L24" s="30">
        <v>-34026.81</v>
      </c>
      <c r="M24" s="30">
        <v>-17969.65</v>
      </c>
      <c r="N24" s="30">
        <v>-10350.45</v>
      </c>
      <c r="O24" s="30">
        <f t="shared" si="4"/>
        <v>-341284.49000000005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35783.5</v>
      </c>
      <c r="L25" s="30">
        <v>35687.53</v>
      </c>
      <c r="M25" s="30">
        <v>25701.02</v>
      </c>
      <c r="N25" s="30">
        <v>7225.29</v>
      </c>
      <c r="O25" s="30">
        <f t="shared" si="4"/>
        <v>286926.02999999997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-28789.2</v>
      </c>
      <c r="C27" s="30">
        <f>+C28+C30+C41+C42+C45-C46</f>
        <v>-22924</v>
      </c>
      <c r="D27" s="30">
        <f t="shared" si="6"/>
        <v>-22096.8</v>
      </c>
      <c r="E27" s="30">
        <f t="shared" si="6"/>
        <v>-2987.6</v>
      </c>
      <c r="F27" s="30">
        <f t="shared" si="6"/>
        <v>-14405.6</v>
      </c>
      <c r="G27" s="30">
        <f t="shared" si="6"/>
        <v>-21458.8</v>
      </c>
      <c r="H27" s="30">
        <f t="shared" si="6"/>
        <v>-2723.6</v>
      </c>
      <c r="I27" s="30">
        <f t="shared" si="6"/>
        <v>-16315.2</v>
      </c>
      <c r="J27" s="30">
        <f t="shared" si="6"/>
        <v>-19439.2</v>
      </c>
      <c r="K27" s="30">
        <f t="shared" si="6"/>
        <v>-20724</v>
      </c>
      <c r="L27" s="30">
        <f t="shared" si="6"/>
        <v>-16904.8</v>
      </c>
      <c r="M27" s="30">
        <f t="shared" si="6"/>
        <v>-5266.8</v>
      </c>
      <c r="N27" s="30">
        <f t="shared" si="6"/>
        <v>-4140.4</v>
      </c>
      <c r="O27" s="30">
        <f t="shared" si="6"/>
        <v>-198176</v>
      </c>
    </row>
    <row r="28" spans="1:15" ht="18.75" customHeight="1">
      <c r="A28" s="26" t="s">
        <v>40</v>
      </c>
      <c r="B28" s="31">
        <f>+B29</f>
        <v>-28789.2</v>
      </c>
      <c r="C28" s="31">
        <f>+C29</f>
        <v>-22924</v>
      </c>
      <c r="D28" s="31">
        <f aca="true" t="shared" si="7" ref="D28:O28">+D29</f>
        <v>-22096.8</v>
      </c>
      <c r="E28" s="31">
        <f t="shared" si="7"/>
        <v>-2987.6</v>
      </c>
      <c r="F28" s="31">
        <f t="shared" si="7"/>
        <v>-14405.6</v>
      </c>
      <c r="G28" s="31">
        <f t="shared" si="7"/>
        <v>-21458.8</v>
      </c>
      <c r="H28" s="31">
        <f t="shared" si="7"/>
        <v>-2723.6</v>
      </c>
      <c r="I28" s="31">
        <f t="shared" si="7"/>
        <v>-16315.2</v>
      </c>
      <c r="J28" s="31">
        <f t="shared" si="7"/>
        <v>-19439.2</v>
      </c>
      <c r="K28" s="31">
        <f t="shared" si="7"/>
        <v>-20724</v>
      </c>
      <c r="L28" s="31">
        <f t="shared" si="7"/>
        <v>-16904.8</v>
      </c>
      <c r="M28" s="31">
        <f t="shared" si="7"/>
        <v>-5266.8</v>
      </c>
      <c r="N28" s="31">
        <f t="shared" si="7"/>
        <v>-4140.4</v>
      </c>
      <c r="O28" s="31">
        <f t="shared" si="7"/>
        <v>-198176</v>
      </c>
    </row>
    <row r="29" spans="1:26" ht="18.75" customHeight="1">
      <c r="A29" s="27" t="s">
        <v>41</v>
      </c>
      <c r="B29" s="16">
        <f>ROUND((-B9)*$G$3,2)</f>
        <v>-28789.2</v>
      </c>
      <c r="C29" s="16">
        <f aca="true" t="shared" si="8" ref="C29:N29">ROUND((-C9)*$G$3,2)</f>
        <v>-22924</v>
      </c>
      <c r="D29" s="16">
        <f t="shared" si="8"/>
        <v>-22096.8</v>
      </c>
      <c r="E29" s="16">
        <f t="shared" si="8"/>
        <v>-2987.6</v>
      </c>
      <c r="F29" s="16">
        <f t="shared" si="8"/>
        <v>-14405.6</v>
      </c>
      <c r="G29" s="16">
        <f t="shared" si="8"/>
        <v>-21458.8</v>
      </c>
      <c r="H29" s="16">
        <f t="shared" si="8"/>
        <v>-2723.6</v>
      </c>
      <c r="I29" s="16">
        <f t="shared" si="8"/>
        <v>-16315.2</v>
      </c>
      <c r="J29" s="16">
        <f t="shared" si="8"/>
        <v>-19439.2</v>
      </c>
      <c r="K29" s="16">
        <f t="shared" si="8"/>
        <v>-20724</v>
      </c>
      <c r="L29" s="16">
        <f t="shared" si="8"/>
        <v>-16904.8</v>
      </c>
      <c r="M29" s="16">
        <f t="shared" si="8"/>
        <v>-5266.8</v>
      </c>
      <c r="N29" s="16">
        <f t="shared" si="8"/>
        <v>-4140.4</v>
      </c>
      <c r="O29" s="32">
        <f aca="true" t="shared" si="9" ref="O29:O46">SUM(B29:N29)</f>
        <v>-198176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332364.34</v>
      </c>
      <c r="C44" s="36">
        <f t="shared" si="11"/>
        <v>257959.43999999994</v>
      </c>
      <c r="D44" s="36">
        <f t="shared" si="11"/>
        <v>218915.98</v>
      </c>
      <c r="E44" s="36">
        <f t="shared" si="11"/>
        <v>58596.630000000005</v>
      </c>
      <c r="F44" s="36">
        <f t="shared" si="11"/>
        <v>237938.44999999992</v>
      </c>
      <c r="G44" s="36">
        <f t="shared" si="11"/>
        <v>262283.62</v>
      </c>
      <c r="H44" s="36">
        <f t="shared" si="11"/>
        <v>32029.04</v>
      </c>
      <c r="I44" s="36">
        <f t="shared" si="11"/>
        <v>178192.6</v>
      </c>
      <c r="J44" s="36">
        <f t="shared" si="11"/>
        <v>225534.68</v>
      </c>
      <c r="K44" s="36">
        <f t="shared" si="11"/>
        <v>321596.07999999996</v>
      </c>
      <c r="L44" s="36">
        <f t="shared" si="11"/>
        <v>323499.98000000004</v>
      </c>
      <c r="M44" s="36">
        <f t="shared" si="11"/>
        <v>143559.16</v>
      </c>
      <c r="N44" s="36">
        <f t="shared" si="11"/>
        <v>65603.16</v>
      </c>
      <c r="O44" s="36">
        <f>SUM(B44:N44)</f>
        <v>2658073.16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332364.34</v>
      </c>
      <c r="C50" s="51">
        <f t="shared" si="12"/>
        <v>257959.44</v>
      </c>
      <c r="D50" s="51">
        <f t="shared" si="12"/>
        <v>218915.98</v>
      </c>
      <c r="E50" s="51">
        <f t="shared" si="12"/>
        <v>58596.64</v>
      </c>
      <c r="F50" s="51">
        <f t="shared" si="12"/>
        <v>237938.45</v>
      </c>
      <c r="G50" s="51">
        <f t="shared" si="12"/>
        <v>262283.62</v>
      </c>
      <c r="H50" s="51">
        <f t="shared" si="12"/>
        <v>32029.04</v>
      </c>
      <c r="I50" s="51">
        <f t="shared" si="12"/>
        <v>178192.6</v>
      </c>
      <c r="J50" s="51">
        <f t="shared" si="12"/>
        <v>225534.68</v>
      </c>
      <c r="K50" s="51">
        <f t="shared" si="12"/>
        <v>321596.09</v>
      </c>
      <c r="L50" s="51">
        <f t="shared" si="12"/>
        <v>323499.97</v>
      </c>
      <c r="M50" s="51">
        <f t="shared" si="12"/>
        <v>143559.17</v>
      </c>
      <c r="N50" s="51">
        <f t="shared" si="12"/>
        <v>65603.16</v>
      </c>
      <c r="O50" s="36">
        <f t="shared" si="12"/>
        <v>2658073.1800000006</v>
      </c>
      <c r="Q50"/>
    </row>
    <row r="51" spans="1:18" ht="18.75" customHeight="1">
      <c r="A51" s="26" t="s">
        <v>59</v>
      </c>
      <c r="B51" s="51">
        <v>282103.53</v>
      </c>
      <c r="C51" s="51">
        <v>196101.72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478205.25</v>
      </c>
      <c r="P51"/>
      <c r="Q51"/>
      <c r="R51" s="43"/>
    </row>
    <row r="52" spans="1:16" ht="18.75" customHeight="1">
      <c r="A52" s="26" t="s">
        <v>60</v>
      </c>
      <c r="B52" s="51">
        <v>50260.81</v>
      </c>
      <c r="C52" s="51">
        <v>61857.72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112118.53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218915.98</v>
      </c>
      <c r="E53" s="52">
        <v>0</v>
      </c>
      <c r="F53" s="52">
        <v>0</v>
      </c>
      <c r="G53" s="52">
        <v>0</v>
      </c>
      <c r="H53" s="51">
        <v>32029.04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250945.02000000002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58596.64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58596.64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237938.45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237938.45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262283.62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262283.62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178192.6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178192.6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225534.68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225534.68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321596.09</v>
      </c>
      <c r="L59" s="31">
        <v>323499.97</v>
      </c>
      <c r="M59" s="52">
        <v>0</v>
      </c>
      <c r="N59" s="52">
        <v>0</v>
      </c>
      <c r="O59" s="36">
        <f t="shared" si="13"/>
        <v>645096.06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143559.17</v>
      </c>
      <c r="N60" s="52">
        <v>0</v>
      </c>
      <c r="O60" s="36">
        <f t="shared" si="13"/>
        <v>143559.17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65603.16</v>
      </c>
      <c r="O61" s="55">
        <f t="shared" si="13"/>
        <v>65603.16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2020-08-06T21:40:16Z</dcterms:modified>
  <cp:category/>
  <cp:version/>
  <cp:contentType/>
  <cp:contentStatus/>
</cp:coreProperties>
</file>