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<sst xmlns="http://schemas.openxmlformats.org/spreadsheetml/2006/main" count="79" uniqueCount="76">
  <si>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</si>
  <si>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</si>
  <si>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</si>
  <si>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</si>
  <si>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</si>
  <si>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</si>
  <si>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</si>
  <si>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</si>
  <si>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</si>
  <si>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</si>
  <si>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</si>
  <si>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</si>
  <si>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</si>
  <si>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</si>
  <si>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</si>
  <si>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</si>
  <si>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</si>
  <si>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</si>
  <si>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</si>
  <si>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</si>
  <si>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</si>
  <si>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</si>
  <si>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</si>
  <si>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</si>
  <si>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</si>
  <si>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</si>
  <si>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</si>
  <si>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</si>
  <si>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</si>
  <si>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</si>
  <si>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</si>
  <si>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</si>
  <si>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</si>
  <si>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</si>
  <si>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</si>
  <si>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</si>
  <si>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</si>
  <si>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</si>
  <si>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</si>
  <si>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</si>
  <si>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</si>
  <si>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</si>
  <si>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</si>
  <si>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</si>
  <si>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</si>
  <si>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</si>
  <si>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</si>
  <si>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</si>
  <si>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</si>
  <si>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</si>
  <si>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</si>
  <si>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</si>
  <si>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</si>
  <si>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</si>
  <si>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</si>
  <si>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</si>
  <si>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</si>
  <si>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</si>
  <si>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</si>
  <si>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</si>
  <si>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</si>
  <si>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</si>
  <si>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</si>
  <si>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</si>
  <si>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</si>
  <si>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</si>
  <si>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</si>
  <si>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</si>
  <si>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</si>
  <si>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</si>
  <si>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</si>
  <si>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</si>
  <si>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</si>
  <si>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</si>
  <si>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</si>
  <si>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01/08/20 - VENCIMENTO 07/08/20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</si>
</sst>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189867</v>
      </c>
      <c r="C7" s="9">
        <f t="shared" si="0"/>
        <v>124033</v>
      </c>
      <c r="D7" s="9">
        <f t="shared" si="0"/>
        <v>152072</v>
      </c>
      <c r="E7" s="9">
        <f t="shared" si="0"/>
        <v>30820</v>
      </c>
      <c r="F7" s="9">
        <f t="shared" si="0"/>
        <v>99482</v>
      </c>
      <c r="G7" s="9">
        <f t="shared" si="0"/>
        <v>150138</v>
      </c>
      <c r="H7" s="9">
        <f t="shared" si="0"/>
        <v>22640</v>
      </c>
      <c r="I7" s="9">
        <f t="shared" si="0"/>
        <v>118787</v>
      </c>
      <c r="J7" s="9">
        <f t="shared" si="0"/>
        <v>117195</v>
      </c>
      <c r="K7" s="9">
        <f t="shared" si="0"/>
        <v>162534</v>
      </c>
      <c r="L7" s="9">
        <f t="shared" si="0"/>
        <v>130784</v>
      </c>
      <c r="M7" s="9">
        <f t="shared" si="0"/>
        <v>50120</v>
      </c>
      <c r="N7" s="9">
        <f t="shared" si="0"/>
        <v>33197</v>
      </c>
      <c r="O7" s="9">
        <f t="shared" si="0"/>
        <v>1381669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11497</v>
      </c>
      <c r="C8" s="11">
        <f t="shared" si="1"/>
        <v>9695</v>
      </c>
      <c r="D8" s="11">
        <f t="shared" si="1"/>
        <v>9094</v>
      </c>
      <c r="E8" s="11">
        <f t="shared" si="1"/>
        <v>1422</v>
      </c>
      <c r="F8" s="11">
        <f t="shared" si="1"/>
        <v>5500</v>
      </c>
      <c r="G8" s="11">
        <f t="shared" si="1"/>
        <v>8680</v>
      </c>
      <c r="H8" s="11">
        <f t="shared" si="1"/>
        <v>1686</v>
      </c>
      <c r="I8" s="11">
        <f t="shared" si="1"/>
        <v>9100</v>
      </c>
      <c r="J8" s="11">
        <f t="shared" si="1"/>
        <v>7871</v>
      </c>
      <c r="K8" s="11">
        <f t="shared" si="1"/>
        <v>7605</v>
      </c>
      <c r="L8" s="11">
        <f t="shared" si="1"/>
        <v>6598</v>
      </c>
      <c r="M8" s="11">
        <f t="shared" si="1"/>
        <v>2260</v>
      </c>
      <c r="N8" s="11">
        <f t="shared" si="1"/>
        <v>2370</v>
      </c>
      <c r="O8" s="11">
        <f t="shared" si="1"/>
        <v>83378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11497</v>
      </c>
      <c r="C9" s="11">
        <v>9695</v>
      </c>
      <c r="D9" s="11">
        <v>9094</v>
      </c>
      <c r="E9" s="11">
        <v>1422</v>
      </c>
      <c r="F9" s="11">
        <v>5500</v>
      </c>
      <c r="G9" s="11">
        <v>8680</v>
      </c>
      <c r="H9" s="11">
        <v>1686</v>
      </c>
      <c r="I9" s="11">
        <v>9099</v>
      </c>
      <c r="J9" s="11">
        <v>7871</v>
      </c>
      <c r="K9" s="11">
        <v>7604</v>
      </c>
      <c r="L9" s="11">
        <v>6598</v>
      </c>
      <c r="M9" s="11">
        <v>2257</v>
      </c>
      <c r="N9" s="11">
        <v>2370</v>
      </c>
      <c r="O9" s="11">
        <f>SUM(B9:N9)</f>
        <v>83373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0</v>
      </c>
      <c r="M10" s="13">
        <v>3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178370</v>
      </c>
      <c r="C11" s="13">
        <v>114338</v>
      </c>
      <c r="D11" s="13">
        <v>142978</v>
      </c>
      <c r="E11" s="13">
        <v>29398</v>
      </c>
      <c r="F11" s="13">
        <v>93982</v>
      </c>
      <c r="G11" s="13">
        <v>141458</v>
      </c>
      <c r="H11" s="13">
        <v>20954</v>
      </c>
      <c r="I11" s="13">
        <v>109687</v>
      </c>
      <c r="J11" s="13">
        <v>109324</v>
      </c>
      <c r="K11" s="13">
        <v>154929</v>
      </c>
      <c r="L11" s="13">
        <v>124186</v>
      </c>
      <c r="M11" s="13">
        <v>47860</v>
      </c>
      <c r="N11" s="13">
        <v>30827</v>
      </c>
      <c r="O11" s="11">
        <f>SUM(B11:N11)</f>
        <v>1298291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1.661772587888843</v>
      </c>
      <c r="C15" s="19">
        <v>1.689416222234124</v>
      </c>
      <c r="D15" s="19">
        <v>1.564586300674547</v>
      </c>
      <c r="E15" s="19">
        <v>1.228399725157922</v>
      </c>
      <c r="F15" s="19">
        <v>2.144505145290223</v>
      </c>
      <c r="G15" s="19">
        <v>1.995905003004053</v>
      </c>
      <c r="H15" s="19">
        <v>1.537190960354882</v>
      </c>
      <c r="I15" s="19">
        <v>1.736627011683444</v>
      </c>
      <c r="J15" s="19">
        <v>1.812727835491125</v>
      </c>
      <c r="K15" s="19">
        <v>1.719778543921164</v>
      </c>
      <c r="L15" s="19">
        <v>1.788743070621844</v>
      </c>
      <c r="M15" s="19">
        <v>1.9234744739518</v>
      </c>
      <c r="N15" s="19">
        <v>1.783268948728548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725222.83</v>
      </c>
      <c r="C17" s="24">
        <f aca="true" t="shared" si="2" ref="C17:N17">C18+C19+C20+C21+C22+C23+C24+C25</f>
        <v>509284.51</v>
      </c>
      <c r="D17" s="24">
        <f t="shared" si="2"/>
        <v>473312.81</v>
      </c>
      <c r="E17" s="24">
        <f t="shared" si="2"/>
        <v>136634.84</v>
      </c>
      <c r="F17" s="24">
        <f t="shared" si="2"/>
        <v>495917.25</v>
      </c>
      <c r="G17" s="24">
        <f t="shared" si="2"/>
        <v>569792.4000000001</v>
      </c>
      <c r="H17" s="24">
        <f t="shared" si="2"/>
        <v>83635.45</v>
      </c>
      <c r="I17" s="24">
        <f t="shared" si="2"/>
        <v>490391.35</v>
      </c>
      <c r="J17" s="24">
        <f t="shared" si="2"/>
        <v>498329.56</v>
      </c>
      <c r="K17" s="24">
        <f t="shared" si="2"/>
        <v>632529.8599999999</v>
      </c>
      <c r="L17" s="24">
        <f t="shared" si="2"/>
        <v>611562.54</v>
      </c>
      <c r="M17" s="24">
        <f t="shared" si="2"/>
        <v>290930.16</v>
      </c>
      <c r="N17" s="24">
        <f t="shared" si="2"/>
        <v>154822.04</v>
      </c>
      <c r="O17" s="24">
        <f>O18+O19+O20+O21+O22+O23+O24+O25</f>
        <v>5672365.600000001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424200.85</v>
      </c>
      <c r="C18" s="30">
        <f t="shared" si="3"/>
        <v>286206.15</v>
      </c>
      <c r="D18" s="30">
        <f t="shared" si="3"/>
        <v>307672.07</v>
      </c>
      <c r="E18" s="30">
        <f t="shared" si="3"/>
        <v>106671.1</v>
      </c>
      <c r="F18" s="30">
        <f t="shared" si="3"/>
        <v>233205.7</v>
      </c>
      <c r="G18" s="30">
        <f t="shared" si="3"/>
        <v>289330.94</v>
      </c>
      <c r="H18" s="30">
        <f t="shared" si="3"/>
        <v>58499.5</v>
      </c>
      <c r="I18" s="30">
        <f t="shared" si="3"/>
        <v>271927.2</v>
      </c>
      <c r="J18" s="30">
        <f t="shared" si="3"/>
        <v>270029</v>
      </c>
      <c r="K18" s="30">
        <f t="shared" si="3"/>
        <v>354226.6</v>
      </c>
      <c r="L18" s="30">
        <f t="shared" si="3"/>
        <v>324396.63</v>
      </c>
      <c r="M18" s="30">
        <f t="shared" si="3"/>
        <v>143618.86</v>
      </c>
      <c r="N18" s="30">
        <f t="shared" si="3"/>
        <v>85966.95</v>
      </c>
      <c r="O18" s="30">
        <f aca="true" t="shared" si="4" ref="O18:O25">SUM(B18:N18)</f>
        <v>3155951.55</v>
      </c>
    </row>
    <row r="19" spans="1:23" ht="18.75" customHeight="1">
      <c r="A19" s="26" t="s">
        <v>35</v>
      </c>
      <c r="B19" s="30">
        <f>IF(B15&lt;&gt;0,ROUND((B15-1)*B18,2),0)</f>
        <v>280724.49</v>
      </c>
      <c r="C19" s="30">
        <f aca="true" t="shared" si="5" ref="C19:N19">IF(C15&lt;&gt;0,ROUND((C15-1)*C18,2),0)</f>
        <v>197315.16</v>
      </c>
      <c r="D19" s="30">
        <f t="shared" si="5"/>
        <v>173707.44</v>
      </c>
      <c r="E19" s="30">
        <f t="shared" si="5"/>
        <v>24363.65</v>
      </c>
      <c r="F19" s="30">
        <f t="shared" si="5"/>
        <v>266905.12</v>
      </c>
      <c r="G19" s="30">
        <f t="shared" si="5"/>
        <v>288146.13</v>
      </c>
      <c r="H19" s="30">
        <f t="shared" si="5"/>
        <v>31425.4</v>
      </c>
      <c r="I19" s="30">
        <f t="shared" si="5"/>
        <v>200308.92</v>
      </c>
      <c r="J19" s="30">
        <f t="shared" si="5"/>
        <v>219460.08</v>
      </c>
      <c r="K19" s="30">
        <f t="shared" si="5"/>
        <v>254964.71</v>
      </c>
      <c r="L19" s="30">
        <f t="shared" si="5"/>
        <v>255865.59</v>
      </c>
      <c r="M19" s="30">
        <f t="shared" si="5"/>
        <v>132628.35</v>
      </c>
      <c r="N19" s="30">
        <f t="shared" si="5"/>
        <v>67335.24</v>
      </c>
      <c r="O19" s="30">
        <f t="shared" si="4"/>
        <v>2393150.2800000003</v>
      </c>
      <c r="W19" s="62"/>
    </row>
    <row r="20" spans="1:15" ht="18.75" customHeight="1">
      <c r="A20" s="26" t="s">
        <v>36</v>
      </c>
      <c r="B20" s="30">
        <v>24609.66</v>
      </c>
      <c r="C20" s="30">
        <v>18525.26</v>
      </c>
      <c r="D20" s="30">
        <v>8970.22</v>
      </c>
      <c r="E20" s="30">
        <v>6889.34</v>
      </c>
      <c r="F20" s="30">
        <v>10721.16</v>
      </c>
      <c r="G20" s="30">
        <v>15847.14</v>
      </c>
      <c r="H20" s="30">
        <v>2309.99</v>
      </c>
      <c r="I20" s="30">
        <v>12003.2</v>
      </c>
      <c r="J20" s="30">
        <v>18692.59</v>
      </c>
      <c r="K20" s="30">
        <v>22696.83</v>
      </c>
      <c r="L20" s="30">
        <v>28535.81</v>
      </c>
      <c r="M20" s="30">
        <v>6951.58</v>
      </c>
      <c r="N20" s="30">
        <v>3454.45</v>
      </c>
      <c r="O20" s="30">
        <f t="shared" si="4"/>
        <v>180207.23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-687.51</v>
      </c>
      <c r="C23" s="30">
        <v>-2253.9</v>
      </c>
      <c r="D23" s="30">
        <v>-2066.04</v>
      </c>
      <c r="E23" s="30">
        <v>-71.87</v>
      </c>
      <c r="F23" s="30">
        <v>-77.87</v>
      </c>
      <c r="G23" s="30">
        <v>-5461.95</v>
      </c>
      <c r="H23" s="30">
        <v>-3258</v>
      </c>
      <c r="I23" s="30">
        <v>-1675.52</v>
      </c>
      <c r="J23" s="30">
        <v>-2084.13</v>
      </c>
      <c r="K23" s="30">
        <v>0</v>
      </c>
      <c r="L23" s="30">
        <v>-151.88</v>
      </c>
      <c r="M23" s="30">
        <v>0</v>
      </c>
      <c r="N23" s="30">
        <v>-65.65</v>
      </c>
      <c r="O23" s="30">
        <f t="shared" si="4"/>
        <v>-17854.320000000003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-42984.9</v>
      </c>
      <c r="C24" s="30">
        <v>-30194.88</v>
      </c>
      <c r="D24" s="30">
        <v>-27769.61</v>
      </c>
      <c r="E24" s="30">
        <v>-8088.43</v>
      </c>
      <c r="F24" s="30">
        <v>-30730.5</v>
      </c>
      <c r="G24" s="30">
        <v>-35334.15</v>
      </c>
      <c r="H24" s="30">
        <v>-5341.44</v>
      </c>
      <c r="I24" s="30">
        <v>-28707.99</v>
      </c>
      <c r="J24" s="30">
        <v>-29829.62</v>
      </c>
      <c r="K24" s="30">
        <v>-36465.64</v>
      </c>
      <c r="L24" s="30">
        <v>-34095</v>
      </c>
      <c r="M24" s="30">
        <v>-17969.65</v>
      </c>
      <c r="N24" s="30">
        <v>-10418.1</v>
      </c>
      <c r="O24" s="30">
        <f t="shared" si="4"/>
        <v>-337929.91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35783.5</v>
      </c>
      <c r="L25" s="30">
        <v>35687.53</v>
      </c>
      <c r="M25" s="30">
        <v>25701.02</v>
      </c>
      <c r="N25" s="30">
        <v>7225.29</v>
      </c>
      <c r="O25" s="30">
        <f t="shared" si="4"/>
        <v>286926.02999999997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-50586.8</v>
      </c>
      <c r="C27" s="30">
        <f>+C28+C30+C41+C42+C45-C46</f>
        <v>-42658</v>
      </c>
      <c r="D27" s="30">
        <f t="shared" si="6"/>
        <v>-40013.6</v>
      </c>
      <c r="E27" s="30">
        <f t="shared" si="6"/>
        <v>-6256.8</v>
      </c>
      <c r="F27" s="30">
        <f t="shared" si="6"/>
        <v>-24200</v>
      </c>
      <c r="G27" s="30">
        <f t="shared" si="6"/>
        <v>-38192</v>
      </c>
      <c r="H27" s="30">
        <f t="shared" si="6"/>
        <v>-7418.4</v>
      </c>
      <c r="I27" s="30">
        <f t="shared" si="6"/>
        <v>-40035.6</v>
      </c>
      <c r="J27" s="30">
        <f t="shared" si="6"/>
        <v>-34632.4</v>
      </c>
      <c r="K27" s="30">
        <f t="shared" si="6"/>
        <v>-33457.6</v>
      </c>
      <c r="L27" s="30">
        <f t="shared" si="6"/>
        <v>-29031.2</v>
      </c>
      <c r="M27" s="30">
        <f t="shared" si="6"/>
        <v>-9930.8</v>
      </c>
      <c r="N27" s="30">
        <f t="shared" si="6"/>
        <v>-10428</v>
      </c>
      <c r="O27" s="30">
        <f t="shared" si="6"/>
        <v>-366841.19999999995</v>
      </c>
    </row>
    <row r="28" spans="1:15" ht="18.75" customHeight="1">
      <c r="A28" s="26" t="s">
        <v>40</v>
      </c>
      <c r="B28" s="31">
        <f>+B29</f>
        <v>-50586.8</v>
      </c>
      <c r="C28" s="31">
        <f>+C29</f>
        <v>-42658</v>
      </c>
      <c r="D28" s="31">
        <f aca="true" t="shared" si="7" ref="D28:O28">+D29</f>
        <v>-40013.6</v>
      </c>
      <c r="E28" s="31">
        <f t="shared" si="7"/>
        <v>-6256.8</v>
      </c>
      <c r="F28" s="31">
        <f t="shared" si="7"/>
        <v>-24200</v>
      </c>
      <c r="G28" s="31">
        <f t="shared" si="7"/>
        <v>-38192</v>
      </c>
      <c r="H28" s="31">
        <f t="shared" si="7"/>
        <v>-7418.4</v>
      </c>
      <c r="I28" s="31">
        <f t="shared" si="7"/>
        <v>-40035.6</v>
      </c>
      <c r="J28" s="31">
        <f t="shared" si="7"/>
        <v>-34632.4</v>
      </c>
      <c r="K28" s="31">
        <f t="shared" si="7"/>
        <v>-33457.6</v>
      </c>
      <c r="L28" s="31">
        <f t="shared" si="7"/>
        <v>-29031.2</v>
      </c>
      <c r="M28" s="31">
        <f t="shared" si="7"/>
        <v>-9930.8</v>
      </c>
      <c r="N28" s="31">
        <f t="shared" si="7"/>
        <v>-10428</v>
      </c>
      <c r="O28" s="31">
        <f t="shared" si="7"/>
        <v>-366841.19999999995</v>
      </c>
    </row>
    <row r="29" spans="1:26" ht="18.75" customHeight="1">
      <c r="A29" s="27" t="s">
        <v>41</v>
      </c>
      <c r="B29" s="16">
        <f>ROUND((-B9)*$G$3,2)</f>
        <v>-50586.8</v>
      </c>
      <c r="C29" s="16">
        <f aca="true" t="shared" si="8" ref="C29:N29">ROUND((-C9)*$G$3,2)</f>
        <v>-42658</v>
      </c>
      <c r="D29" s="16">
        <f t="shared" si="8"/>
        <v>-40013.6</v>
      </c>
      <c r="E29" s="16">
        <f t="shared" si="8"/>
        <v>-6256.8</v>
      </c>
      <c r="F29" s="16">
        <f t="shared" si="8"/>
        <v>-24200</v>
      </c>
      <c r="G29" s="16">
        <f t="shared" si="8"/>
        <v>-38192</v>
      </c>
      <c r="H29" s="16">
        <f t="shared" si="8"/>
        <v>-7418.4</v>
      </c>
      <c r="I29" s="16">
        <f t="shared" si="8"/>
        <v>-40035.6</v>
      </c>
      <c r="J29" s="16">
        <f t="shared" si="8"/>
        <v>-34632.4</v>
      </c>
      <c r="K29" s="16">
        <f t="shared" si="8"/>
        <v>-33457.6</v>
      </c>
      <c r="L29" s="16">
        <f t="shared" si="8"/>
        <v>-29031.2</v>
      </c>
      <c r="M29" s="16">
        <f t="shared" si="8"/>
        <v>-9930.8</v>
      </c>
      <c r="N29" s="16">
        <f t="shared" si="8"/>
        <v>-10428</v>
      </c>
      <c r="O29" s="32">
        <f aca="true" t="shared" si="9" ref="O29:O46">SUM(B29:N29)</f>
        <v>-366841.19999999995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674636.0299999999</v>
      </c>
      <c r="C44" s="36">
        <f t="shared" si="11"/>
        <v>466626.51</v>
      </c>
      <c r="D44" s="36">
        <f t="shared" si="11"/>
        <v>433299.21</v>
      </c>
      <c r="E44" s="36">
        <f t="shared" si="11"/>
        <v>130378.04</v>
      </c>
      <c r="F44" s="36">
        <f t="shared" si="11"/>
        <v>471717.25</v>
      </c>
      <c r="G44" s="36">
        <f t="shared" si="11"/>
        <v>531600.4000000001</v>
      </c>
      <c r="H44" s="36">
        <f t="shared" si="11"/>
        <v>76217.05</v>
      </c>
      <c r="I44" s="36">
        <f t="shared" si="11"/>
        <v>450355.75</v>
      </c>
      <c r="J44" s="36">
        <f t="shared" si="11"/>
        <v>463697.16</v>
      </c>
      <c r="K44" s="36">
        <f t="shared" si="11"/>
        <v>599072.2599999999</v>
      </c>
      <c r="L44" s="36">
        <f t="shared" si="11"/>
        <v>582531.3400000001</v>
      </c>
      <c r="M44" s="36">
        <f t="shared" si="11"/>
        <v>280999.36</v>
      </c>
      <c r="N44" s="36">
        <f t="shared" si="11"/>
        <v>144394.04</v>
      </c>
      <c r="O44" s="36">
        <f>SUM(B44:N44)</f>
        <v>5305524.4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674636.04</v>
      </c>
      <c r="C50" s="51">
        <f t="shared" si="12"/>
        <v>466626.51</v>
      </c>
      <c r="D50" s="51">
        <f t="shared" si="12"/>
        <v>433299.21</v>
      </c>
      <c r="E50" s="51">
        <f t="shared" si="12"/>
        <v>130378.04</v>
      </c>
      <c r="F50" s="51">
        <f t="shared" si="12"/>
        <v>471717.26</v>
      </c>
      <c r="G50" s="51">
        <f t="shared" si="12"/>
        <v>531600.4</v>
      </c>
      <c r="H50" s="51">
        <f t="shared" si="12"/>
        <v>76217.05</v>
      </c>
      <c r="I50" s="51">
        <f t="shared" si="12"/>
        <v>450355.75</v>
      </c>
      <c r="J50" s="51">
        <f t="shared" si="12"/>
        <v>463697.16</v>
      </c>
      <c r="K50" s="51">
        <f t="shared" si="12"/>
        <v>599072.26</v>
      </c>
      <c r="L50" s="51">
        <f t="shared" si="12"/>
        <v>582531.35</v>
      </c>
      <c r="M50" s="51">
        <f t="shared" si="12"/>
        <v>280999.36</v>
      </c>
      <c r="N50" s="51">
        <f t="shared" si="12"/>
        <v>144394.04</v>
      </c>
      <c r="O50" s="36">
        <f t="shared" si="12"/>
        <v>5305524.430000001</v>
      </c>
      <c r="Q50"/>
    </row>
    <row r="51" spans="1:18" ht="18.75" customHeight="1">
      <c r="A51" s="26" t="s">
        <v>59</v>
      </c>
      <c r="B51" s="51">
        <v>566189.04</v>
      </c>
      <c r="C51" s="51">
        <v>346342.01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912531.05</v>
      </c>
      <c r="P51"/>
      <c r="Q51"/>
      <c r="R51" s="43"/>
    </row>
    <row r="52" spans="1:16" ht="18.75" customHeight="1">
      <c r="A52" s="26" t="s">
        <v>60</v>
      </c>
      <c r="B52" s="51">
        <v>108447</v>
      </c>
      <c r="C52" s="51">
        <v>120284.5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228731.5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433299.21</v>
      </c>
      <c r="E53" s="52">
        <v>0</v>
      </c>
      <c r="F53" s="52">
        <v>0</v>
      </c>
      <c r="G53" s="52">
        <v>0</v>
      </c>
      <c r="H53" s="51">
        <v>76217.05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509516.26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130378.04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130378.04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471717.26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471717.26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531600.4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531600.4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450355.75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450355.75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463697.16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463697.16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599072.26</v>
      </c>
      <c r="L59" s="31">
        <v>582531.35</v>
      </c>
      <c r="M59" s="52">
        <v>0</v>
      </c>
      <c r="N59" s="52">
        <v>0</v>
      </c>
      <c r="O59" s="36">
        <f t="shared" si="13"/>
        <v>1181603.6099999999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280999.36</v>
      </c>
      <c r="N60" s="52">
        <v>0</v>
      </c>
      <c r="O60" s="36">
        <f t="shared" si="13"/>
        <v>280999.36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144394.04</v>
      </c>
      <c r="O61" s="55">
        <f t="shared" si="13"/>
        <v>144394.04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2020-08-06T21:38:16Z</dcterms:modified>
  <cp:category/>
  <cp:version/>
  <cp:contentType/>
  <cp:contentStatus/>
</cp:coreProperties>
</file>