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<sst xmlns="http://schemas.openxmlformats.org/spreadsheetml/2006/main" count="74" uniqueCount="73">
  <si>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</si>
  <si>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</si>
  <si>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</si>
  <si>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</si>
  <si>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</si>
  <si>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</si>
  <si>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</si>
  <si>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</si>
  <si>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</si>
  <si>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</si>
  <si>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</si>
  <si>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</si>
  <si>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</si>
  <si>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</si>
  <si>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</si>
  <si>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</si>
  <si>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</si>
  <si>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</si>
  <si>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</si>
  <si>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</si>
  <si>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</si>
  <si>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</si>
  <si>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</si>
  <si>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</si>
  <si>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</si>
  <si>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</si>
  <si>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</si>
  <si>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</si>
  <si>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</si>
  <si>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</si>
  <si>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</si>
  <si>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</si>
  <si>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</si>
  <si>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</si>
  <si>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</si>
  <si>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</si>
  <si>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</si>
  <si>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</si>
  <si>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</si>
  <si>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</si>
  <si>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</si>
  <si>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</si>
  <si>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</si>
  <si>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</si>
  <si>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</si>
  <si>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</si>
  <si>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</si>
  <si>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</si>
  <si>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</si>
  <si>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</si>
  <si>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</si>
  <si>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</si>
  <si>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</si>
  <si>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</si>
  <si>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</si>
  <si>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</si>
  <si>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</si>
  <si>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</si>
  <si>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</si>
  <si>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</si>
  <si>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</si>
  <si>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</si>
  <si>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</si>
  <si>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</si>
  <si>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</si>
  <si>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</si>
  <si>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</si>
  <si>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</si>
  <si>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</si>
  <si>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</si>
  <si>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</si>
  <si>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</si>
  <si>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30/08/20 - VENCIMENTO 04/09/20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</si>
</sst>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63787</v>
      </c>
      <c r="C7" s="47">
        <f t="shared" si="0"/>
        <v>47928</v>
      </c>
      <c r="D7" s="47">
        <f t="shared" si="0"/>
        <v>76170</v>
      </c>
      <c r="E7" s="47">
        <f t="shared" si="0"/>
        <v>36305</v>
      </c>
      <c r="F7" s="47">
        <f t="shared" si="0"/>
        <v>49810</v>
      </c>
      <c r="G7" s="47">
        <f t="shared" si="0"/>
        <v>61912</v>
      </c>
      <c r="H7" s="47">
        <f t="shared" si="0"/>
        <v>68817</v>
      </c>
      <c r="I7" s="47">
        <f t="shared" si="0"/>
        <v>83696</v>
      </c>
      <c r="J7" s="47">
        <f t="shared" si="0"/>
        <v>17474</v>
      </c>
      <c r="K7" s="47">
        <f t="shared" si="0"/>
        <v>505899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5381</v>
      </c>
      <c r="C8" s="45">
        <f t="shared" si="1"/>
        <v>4810</v>
      </c>
      <c r="D8" s="45">
        <f t="shared" si="1"/>
        <v>6937</v>
      </c>
      <c r="E8" s="45">
        <f t="shared" si="1"/>
        <v>3243</v>
      </c>
      <c r="F8" s="45">
        <f t="shared" si="1"/>
        <v>4296</v>
      </c>
      <c r="G8" s="45">
        <f t="shared" si="1"/>
        <v>3604</v>
      </c>
      <c r="H8" s="45">
        <f t="shared" si="1"/>
        <v>3438</v>
      </c>
      <c r="I8" s="45">
        <f t="shared" si="1"/>
        <v>5856</v>
      </c>
      <c r="J8" s="45">
        <f t="shared" si="1"/>
        <v>565</v>
      </c>
      <c r="K8" s="38">
        <f>SUM(B8:J8)</f>
        <v>38130</v>
      </c>
      <c r="L8"/>
      <c r="M8"/>
      <c r="N8"/>
    </row>
    <row r="9" spans="1:14" ht="16.5" customHeight="1">
      <c r="A9" s="22" t="s">
        <v>35</v>
      </c>
      <c r="B9" s="45">
        <v>5377</v>
      </c>
      <c r="C9" s="45">
        <v>4810</v>
      </c>
      <c r="D9" s="45">
        <v>6936</v>
      </c>
      <c r="E9" s="45">
        <v>3241</v>
      </c>
      <c r="F9" s="45">
        <v>4295</v>
      </c>
      <c r="G9" s="45">
        <v>3601</v>
      </c>
      <c r="H9" s="45">
        <v>3438</v>
      </c>
      <c r="I9" s="45">
        <v>5855</v>
      </c>
      <c r="J9" s="45">
        <v>565</v>
      </c>
      <c r="K9" s="38">
        <f>SUM(B9:J9)</f>
        <v>38118</v>
      </c>
      <c r="L9"/>
      <c r="M9"/>
      <c r="N9"/>
    </row>
    <row r="10" spans="1:14" ht="16.5" customHeight="1">
      <c r="A10" s="22" t="s">
        <v>34</v>
      </c>
      <c r="B10" s="45">
        <v>4</v>
      </c>
      <c r="C10" s="45">
        <v>0</v>
      </c>
      <c r="D10" s="45">
        <v>1</v>
      </c>
      <c r="E10" s="45">
        <v>2</v>
      </c>
      <c r="F10" s="45">
        <v>1</v>
      </c>
      <c r="G10" s="45">
        <v>3</v>
      </c>
      <c r="H10" s="45">
        <v>0</v>
      </c>
      <c r="I10" s="45">
        <v>1</v>
      </c>
      <c r="J10" s="45">
        <v>0</v>
      </c>
      <c r="K10" s="38">
        <f>SUM(B10:J10)</f>
        <v>12</v>
      </c>
      <c r="L10"/>
      <c r="M10"/>
      <c r="N10"/>
    </row>
    <row r="11" spans="1:14" ht="16.5" customHeight="1">
      <c r="A11" s="44" t="s">
        <v>33</v>
      </c>
      <c r="B11" s="43">
        <v>58406</v>
      </c>
      <c r="C11" s="43">
        <v>43118</v>
      </c>
      <c r="D11" s="43">
        <v>69233</v>
      </c>
      <c r="E11" s="43">
        <v>33062</v>
      </c>
      <c r="F11" s="43">
        <v>45514</v>
      </c>
      <c r="G11" s="43">
        <v>58308</v>
      </c>
      <c r="H11" s="43">
        <v>65379</v>
      </c>
      <c r="I11" s="43">
        <v>77840</v>
      </c>
      <c r="J11" s="43">
        <v>16909</v>
      </c>
      <c r="K11" s="38">
        <f>SUM(B11:J11)</f>
        <v>467769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1.495036360010735</v>
      </c>
      <c r="C15" s="39">
        <v>1.652629269544225</v>
      </c>
      <c r="D15" s="39">
        <v>1.247562295810262</v>
      </c>
      <c r="E15" s="39">
        <v>1.615829023579848</v>
      </c>
      <c r="F15" s="39">
        <v>1.468531014958371</v>
      </c>
      <c r="G15" s="39">
        <v>1.438074349215393</v>
      </c>
      <c r="H15" s="39">
        <v>1.37076765049759</v>
      </c>
      <c r="I15" s="39">
        <v>1.473261244036026</v>
      </c>
      <c r="J15" s="39">
        <v>1.653947778497632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307356.87</v>
      </c>
      <c r="C17" s="36">
        <f aca="true" t="shared" si="2" ref="C17:J17">C18+C19+C20+C21+C22+C23+C24</f>
        <v>281187.91</v>
      </c>
      <c r="D17" s="36">
        <f t="shared" si="2"/>
        <v>370170.87999999995</v>
      </c>
      <c r="E17" s="36">
        <f t="shared" si="2"/>
        <v>203975.24</v>
      </c>
      <c r="F17" s="36">
        <f t="shared" si="2"/>
        <v>269414.7299999999</v>
      </c>
      <c r="G17" s="36">
        <f t="shared" si="2"/>
        <v>325814.85</v>
      </c>
      <c r="H17" s="36">
        <f t="shared" si="2"/>
        <v>277374.06000000006</v>
      </c>
      <c r="I17" s="36">
        <f t="shared" si="2"/>
        <v>376898.27</v>
      </c>
      <c r="J17" s="36">
        <f t="shared" si="2"/>
        <v>95115.81</v>
      </c>
      <c r="K17" s="36">
        <f aca="true" t="shared" si="3" ref="K17:K24">SUM(B17:J17)</f>
        <v>2507308.62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216926.83</v>
      </c>
      <c r="C18" s="30">
        <f t="shared" si="4"/>
        <v>178920.02</v>
      </c>
      <c r="D18" s="30">
        <f t="shared" si="4"/>
        <v>314985.8</v>
      </c>
      <c r="E18" s="30">
        <f t="shared" si="4"/>
        <v>130705.26</v>
      </c>
      <c r="F18" s="30">
        <f t="shared" si="4"/>
        <v>189641.61</v>
      </c>
      <c r="G18" s="30">
        <f t="shared" si="4"/>
        <v>238330.24</v>
      </c>
      <c r="H18" s="30">
        <f t="shared" si="4"/>
        <v>211171.85</v>
      </c>
      <c r="I18" s="30">
        <f t="shared" si="4"/>
        <v>259256.73</v>
      </c>
      <c r="J18" s="30">
        <f t="shared" si="4"/>
        <v>61325</v>
      </c>
      <c r="K18" s="30">
        <f t="shared" si="3"/>
        <v>1801263.3399999999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107386.67</v>
      </c>
      <c r="C19" s="30">
        <f t="shared" si="5"/>
        <v>116768.44</v>
      </c>
      <c r="D19" s="30">
        <f t="shared" si="5"/>
        <v>77978.61</v>
      </c>
      <c r="E19" s="30">
        <f t="shared" si="5"/>
        <v>80492.09</v>
      </c>
      <c r="F19" s="30">
        <f t="shared" si="5"/>
        <v>88852.98</v>
      </c>
      <c r="G19" s="30">
        <f t="shared" si="5"/>
        <v>104406.36</v>
      </c>
      <c r="H19" s="30">
        <f t="shared" si="5"/>
        <v>78295.69</v>
      </c>
      <c r="I19" s="30">
        <f t="shared" si="5"/>
        <v>122696.16</v>
      </c>
      <c r="J19" s="30">
        <f t="shared" si="5"/>
        <v>40103.35</v>
      </c>
      <c r="K19" s="30">
        <f t="shared" si="3"/>
        <v>816980.3499999999</v>
      </c>
      <c r="L19"/>
      <c r="M19"/>
      <c r="N19"/>
    </row>
    <row r="20" spans="1:14" ht="16.5" customHeight="1">
      <c r="A20" s="18" t="s">
        <v>28</v>
      </c>
      <c r="B20" s="30">
        <v>14544.31</v>
      </c>
      <c r="C20" s="30">
        <v>14432.28</v>
      </c>
      <c r="D20" s="30">
        <v>11958.04</v>
      </c>
      <c r="E20" s="30">
        <v>10881.67</v>
      </c>
      <c r="F20" s="30">
        <v>11683.04</v>
      </c>
      <c r="G20" s="30">
        <v>7374.37</v>
      </c>
      <c r="H20" s="30">
        <v>11080.12</v>
      </c>
      <c r="I20" s="30">
        <v>22617.57</v>
      </c>
      <c r="J20" s="30">
        <v>5473.56</v>
      </c>
      <c r="K20" s="30">
        <f t="shared" si="3"/>
        <v>110044.95999999999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-32824.8</v>
      </c>
      <c r="C24" s="30">
        <v>-31580.55</v>
      </c>
      <c r="D24" s="30">
        <v>-34751.57</v>
      </c>
      <c r="E24" s="30">
        <v>-19427.64</v>
      </c>
      <c r="F24" s="30">
        <v>-22086.76</v>
      </c>
      <c r="G24" s="30">
        <v>-24296.12</v>
      </c>
      <c r="H24" s="30">
        <v>-23173.6</v>
      </c>
      <c r="I24" s="30">
        <v>-28996.05</v>
      </c>
      <c r="J24" s="30">
        <v>-11786.1</v>
      </c>
      <c r="K24" s="30">
        <f t="shared" si="3"/>
        <v>-228923.19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-23658.8</v>
      </c>
      <c r="C27" s="30">
        <f t="shared" si="6"/>
        <v>-21164</v>
      </c>
      <c r="D27" s="30">
        <f t="shared" si="6"/>
        <v>-66569.02</v>
      </c>
      <c r="E27" s="30">
        <f t="shared" si="6"/>
        <v>-14260.4</v>
      </c>
      <c r="F27" s="30">
        <f t="shared" si="6"/>
        <v>-18898</v>
      </c>
      <c r="G27" s="30">
        <f t="shared" si="6"/>
        <v>-15844.4</v>
      </c>
      <c r="H27" s="30">
        <f t="shared" si="6"/>
        <v>-15127.2</v>
      </c>
      <c r="I27" s="30">
        <f t="shared" si="6"/>
        <v>-25762</v>
      </c>
      <c r="J27" s="30">
        <f t="shared" si="6"/>
        <v>-12922.48</v>
      </c>
      <c r="K27" s="30">
        <f aca="true" t="shared" si="7" ref="K27:K35">SUM(B27:J27)</f>
        <v>-214206.30000000002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-23658.8</v>
      </c>
      <c r="C28" s="30">
        <f t="shared" si="8"/>
        <v>-21164</v>
      </c>
      <c r="D28" s="30">
        <f t="shared" si="8"/>
        <v>-30518.4</v>
      </c>
      <c r="E28" s="30">
        <f t="shared" si="8"/>
        <v>-14260.4</v>
      </c>
      <c r="F28" s="30">
        <f t="shared" si="8"/>
        <v>-18898</v>
      </c>
      <c r="G28" s="30">
        <f t="shared" si="8"/>
        <v>-15844.4</v>
      </c>
      <c r="H28" s="30">
        <f t="shared" si="8"/>
        <v>-15127.2</v>
      </c>
      <c r="I28" s="30">
        <f t="shared" si="8"/>
        <v>-25762</v>
      </c>
      <c r="J28" s="30">
        <f t="shared" si="8"/>
        <v>-2486</v>
      </c>
      <c r="K28" s="30">
        <f t="shared" si="7"/>
        <v>-167719.2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-23658.8</v>
      </c>
      <c r="C29" s="30">
        <f aca="true" t="shared" si="9" ref="C29:J29">-ROUND((C9)*$E$3,2)</f>
        <v>-21164</v>
      </c>
      <c r="D29" s="30">
        <f t="shared" si="9"/>
        <v>-30518.4</v>
      </c>
      <c r="E29" s="30">
        <f t="shared" si="9"/>
        <v>-14260.4</v>
      </c>
      <c r="F29" s="30">
        <f t="shared" si="9"/>
        <v>-18898</v>
      </c>
      <c r="G29" s="30">
        <f t="shared" si="9"/>
        <v>-15844.4</v>
      </c>
      <c r="H29" s="30">
        <f t="shared" si="9"/>
        <v>-15127.2</v>
      </c>
      <c r="I29" s="30">
        <f t="shared" si="9"/>
        <v>-25762</v>
      </c>
      <c r="J29" s="30">
        <f t="shared" si="9"/>
        <v>-2486</v>
      </c>
      <c r="K29" s="30">
        <f t="shared" si="7"/>
        <v>-167719.2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283698.07</v>
      </c>
      <c r="C47" s="27">
        <f aca="true" t="shared" si="11" ref="C47:J47">IF(C17+C27+C48&lt;0,0,C17+C27+C48)</f>
        <v>260023.90999999997</v>
      </c>
      <c r="D47" s="27">
        <f t="shared" si="11"/>
        <v>303601.8599999999</v>
      </c>
      <c r="E47" s="27">
        <f t="shared" si="11"/>
        <v>189714.84</v>
      </c>
      <c r="F47" s="27">
        <f t="shared" si="11"/>
        <v>250516.72999999992</v>
      </c>
      <c r="G47" s="27">
        <f t="shared" si="11"/>
        <v>309970.44999999995</v>
      </c>
      <c r="H47" s="27">
        <f t="shared" si="11"/>
        <v>262246.86000000004</v>
      </c>
      <c r="I47" s="27">
        <f t="shared" si="11"/>
        <v>351136.27</v>
      </c>
      <c r="J47" s="27">
        <f t="shared" si="11"/>
        <v>82193.33</v>
      </c>
      <c r="K47" s="20">
        <f>SUM(B47:J47)</f>
        <v>2293102.32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283698.07</v>
      </c>
      <c r="C53" s="10">
        <f t="shared" si="13"/>
        <v>260023.91</v>
      </c>
      <c r="D53" s="10">
        <f t="shared" si="13"/>
        <v>303601.86</v>
      </c>
      <c r="E53" s="10">
        <f t="shared" si="13"/>
        <v>189714.84</v>
      </c>
      <c r="F53" s="10">
        <f t="shared" si="13"/>
        <v>250516.73</v>
      </c>
      <c r="G53" s="10">
        <f t="shared" si="13"/>
        <v>309970.46</v>
      </c>
      <c r="H53" s="10">
        <f t="shared" si="13"/>
        <v>262246.85</v>
      </c>
      <c r="I53" s="10">
        <f>SUM(I54:I66)</f>
        <v>351136.27</v>
      </c>
      <c r="J53" s="10">
        <f t="shared" si="13"/>
        <v>82193.33</v>
      </c>
      <c r="K53" s="5">
        <f>SUM(K54:K66)</f>
        <v>2293102.32</v>
      </c>
      <c r="L53" s="9"/>
    </row>
    <row r="54" spans="1:11" ht="16.5" customHeight="1">
      <c r="A54" s="7" t="s">
        <v>60</v>
      </c>
      <c r="B54" s="8">
        <v>247583.31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247583.31</v>
      </c>
    </row>
    <row r="55" spans="1:11" ht="16.5" customHeight="1">
      <c r="A55" s="7" t="s">
        <v>61</v>
      </c>
      <c r="B55" s="8">
        <v>36114.76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36114.76</v>
      </c>
    </row>
    <row r="56" spans="1:11" ht="16.5" customHeight="1">
      <c r="A56" s="7" t="s">
        <v>4</v>
      </c>
      <c r="B56" s="6">
        <v>0</v>
      </c>
      <c r="C56" s="8">
        <v>260023.91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260023.91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303601.86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303601.86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189714.84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189714.84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250516.73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250516.73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309970.46</v>
      </c>
      <c r="H60" s="6">
        <v>0</v>
      </c>
      <c r="I60" s="6">
        <v>0</v>
      </c>
      <c r="J60" s="6">
        <v>0</v>
      </c>
      <c r="K60" s="5">
        <f t="shared" si="14"/>
        <v>309970.46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262246.85</v>
      </c>
      <c r="I61" s="6">
        <v>0</v>
      </c>
      <c r="J61" s="6">
        <v>0</v>
      </c>
      <c r="K61" s="5">
        <f t="shared" si="14"/>
        <v>262246.85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119351.22</v>
      </c>
      <c r="J63" s="6">
        <v>0</v>
      </c>
      <c r="K63" s="5">
        <f t="shared" si="14"/>
        <v>119351.22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231785.05</v>
      </c>
      <c r="J64" s="6">
        <v>0</v>
      </c>
      <c r="K64" s="5">
        <f t="shared" si="14"/>
        <v>231785.05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82193.33</v>
      </c>
      <c r="K65" s="5">
        <f t="shared" si="14"/>
        <v>82193.33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2020-09-03T19:25:56Z</dcterms:modified>
  <cp:category/>
  <cp:version/>
  <cp:contentType/>
  <cp:contentStatus/>
</cp:coreProperties>
</file>