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<sst xmlns="http://schemas.openxmlformats.org/spreadsheetml/2006/main" count="74" uniqueCount="73">
  <si>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</si>
  <si>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</si>
  <si>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</si>
  <si>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</si>
  <si>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</si>
  <si>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</si>
  <si>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</si>
  <si>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</si>
  <si>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</si>
  <si>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</si>
  <si>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</si>
  <si>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</si>
  <si>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</si>
  <si>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</si>
  <si>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</si>
  <si>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</si>
  <si>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</si>
  <si>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</si>
  <si>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</si>
  <si>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</si>
  <si>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</si>
  <si>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</si>
  <si>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</si>
  <si>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</si>
  <si>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</si>
  <si>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</si>
  <si>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</si>
  <si>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</si>
  <si>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</si>
  <si>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</si>
  <si>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</si>
  <si>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</si>
  <si>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</si>
  <si>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</si>
  <si>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</si>
  <si>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</si>
  <si>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</si>
  <si>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</si>
  <si>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</si>
  <si>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</si>
  <si>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</si>
  <si>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</si>
  <si>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</si>
  <si>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</si>
  <si>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</si>
  <si>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</si>
  <si>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</si>
  <si>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</si>
  <si>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</si>
  <si>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</si>
  <si>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</si>
  <si>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</si>
  <si>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</si>
  <si>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</si>
  <si>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</si>
  <si>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</si>
  <si>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</si>
  <si>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</si>
  <si>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</si>
  <si>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</si>
  <si>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</si>
  <si>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</si>
  <si>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</si>
  <si>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</si>
  <si>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</si>
  <si>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</si>
  <si>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</si>
  <si>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</si>
  <si>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</si>
  <si>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</si>
  <si>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</si>
  <si>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</si>
  <si>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19/08/20 - VENCIMENTO 26/08/20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</si>
</sst>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205113</v>
      </c>
      <c r="C7" s="47">
        <f t="shared" si="0"/>
        <v>180088</v>
      </c>
      <c r="D7" s="47">
        <f t="shared" si="0"/>
        <v>253556</v>
      </c>
      <c r="E7" s="47">
        <f t="shared" si="0"/>
        <v>124401</v>
      </c>
      <c r="F7" s="47">
        <f t="shared" si="0"/>
        <v>140506</v>
      </c>
      <c r="G7" s="47">
        <f t="shared" si="0"/>
        <v>169149</v>
      </c>
      <c r="H7" s="47">
        <f t="shared" si="0"/>
        <v>186502</v>
      </c>
      <c r="I7" s="47">
        <f t="shared" si="0"/>
        <v>237260</v>
      </c>
      <c r="J7" s="47">
        <f t="shared" si="0"/>
        <v>67363</v>
      </c>
      <c r="K7" s="47">
        <f t="shared" si="0"/>
        <v>1563938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12337</v>
      </c>
      <c r="C8" s="45">
        <f t="shared" si="1"/>
        <v>12038</v>
      </c>
      <c r="D8" s="45">
        <f t="shared" si="1"/>
        <v>13847</v>
      </c>
      <c r="E8" s="45">
        <f t="shared" si="1"/>
        <v>7507</v>
      </c>
      <c r="F8" s="45">
        <f t="shared" si="1"/>
        <v>9021</v>
      </c>
      <c r="G8" s="45">
        <f t="shared" si="1"/>
        <v>5931</v>
      </c>
      <c r="H8" s="45">
        <f t="shared" si="1"/>
        <v>5366</v>
      </c>
      <c r="I8" s="45">
        <f t="shared" si="1"/>
        <v>12249</v>
      </c>
      <c r="J8" s="45">
        <f t="shared" si="1"/>
        <v>1858</v>
      </c>
      <c r="K8" s="38">
        <f>SUM(B8:J8)</f>
        <v>80154</v>
      </c>
      <c r="L8"/>
      <c r="M8"/>
      <c r="N8"/>
    </row>
    <row r="9" spans="1:14" ht="16.5" customHeight="1">
      <c r="A9" s="22" t="s">
        <v>35</v>
      </c>
      <c r="B9" s="45">
        <v>12324</v>
      </c>
      <c r="C9" s="45">
        <v>12033</v>
      </c>
      <c r="D9" s="45">
        <v>13847</v>
      </c>
      <c r="E9" s="45">
        <v>7487</v>
      </c>
      <c r="F9" s="45">
        <v>9016</v>
      </c>
      <c r="G9" s="45">
        <v>5931</v>
      </c>
      <c r="H9" s="45">
        <v>5366</v>
      </c>
      <c r="I9" s="45">
        <v>12238</v>
      </c>
      <c r="J9" s="45">
        <v>1858</v>
      </c>
      <c r="K9" s="38">
        <f>SUM(B9:J9)</f>
        <v>80100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5</v>
      </c>
      <c r="D10" s="45">
        <v>0</v>
      </c>
      <c r="E10" s="45">
        <v>20</v>
      </c>
      <c r="F10" s="45">
        <v>5</v>
      </c>
      <c r="G10" s="45">
        <v>0</v>
      </c>
      <c r="H10" s="45">
        <v>0</v>
      </c>
      <c r="I10" s="45">
        <v>11</v>
      </c>
      <c r="J10" s="45">
        <v>0</v>
      </c>
      <c r="K10" s="38">
        <f>SUM(B10:J10)</f>
        <v>54</v>
      </c>
      <c r="L10"/>
      <c r="M10"/>
      <c r="N10"/>
    </row>
    <row r="11" spans="1:14" ht="16.5" customHeight="1">
      <c r="A11" s="44" t="s">
        <v>33</v>
      </c>
      <c r="B11" s="43">
        <v>192776</v>
      </c>
      <c r="C11" s="43">
        <v>168050</v>
      </c>
      <c r="D11" s="43">
        <v>239709</v>
      </c>
      <c r="E11" s="43">
        <v>116894</v>
      </c>
      <c r="F11" s="43">
        <v>131485</v>
      </c>
      <c r="G11" s="43">
        <v>163218</v>
      </c>
      <c r="H11" s="43">
        <v>181136</v>
      </c>
      <c r="I11" s="43">
        <v>225011</v>
      </c>
      <c r="J11" s="43">
        <v>65505</v>
      </c>
      <c r="K11" s="38">
        <f>SUM(B11:J11)</f>
        <v>1483784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1.651719749181682</v>
      </c>
      <c r="C15" s="39">
        <v>1.748071006829556</v>
      </c>
      <c r="D15" s="39">
        <v>1.34009770130418</v>
      </c>
      <c r="E15" s="39">
        <v>1.695506866196866</v>
      </c>
      <c r="F15" s="39">
        <v>1.60882636603916</v>
      </c>
      <c r="G15" s="39">
        <v>1.505261077684344</v>
      </c>
      <c r="H15" s="39">
        <v>1.527085434462249</v>
      </c>
      <c r="I15" s="39">
        <v>1.568345481234044</v>
      </c>
      <c r="J15" s="39">
        <v>1.857072667461585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1149265.58</v>
      </c>
      <c r="C17" s="36">
        <f aca="true" t="shared" si="2" ref="C17:J17">C18+C19+C20+C21+C22+C23+C24</f>
        <v>1166939.98</v>
      </c>
      <c r="D17" s="36">
        <f t="shared" si="2"/>
        <v>1390970.8900000001</v>
      </c>
      <c r="E17" s="36">
        <f t="shared" si="2"/>
        <v>759893.09</v>
      </c>
      <c r="F17" s="36">
        <f t="shared" si="2"/>
        <v>859823.2</v>
      </c>
      <c r="G17" s="36">
        <f t="shared" si="2"/>
        <v>970525.74</v>
      </c>
      <c r="H17" s="36">
        <f t="shared" si="2"/>
        <v>871437.51</v>
      </c>
      <c r="I17" s="36">
        <f t="shared" si="2"/>
        <v>1166247.01</v>
      </c>
      <c r="J17" s="36">
        <f t="shared" si="2"/>
        <v>437515.3</v>
      </c>
      <c r="K17" s="36">
        <f aca="true" t="shared" si="3" ref="K17:K24">SUM(B17:J17)</f>
        <v>8772618.3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697548.29</v>
      </c>
      <c r="C18" s="30">
        <f t="shared" si="4"/>
        <v>672286.51</v>
      </c>
      <c r="D18" s="30">
        <f t="shared" si="4"/>
        <v>1048530.13</v>
      </c>
      <c r="E18" s="30">
        <f t="shared" si="4"/>
        <v>447868.48</v>
      </c>
      <c r="F18" s="30">
        <f t="shared" si="4"/>
        <v>534948.49</v>
      </c>
      <c r="G18" s="30">
        <f t="shared" si="4"/>
        <v>651139.08</v>
      </c>
      <c r="H18" s="30">
        <f t="shared" si="4"/>
        <v>572300.04</v>
      </c>
      <c r="I18" s="30">
        <f t="shared" si="4"/>
        <v>734936.58</v>
      </c>
      <c r="J18" s="30">
        <f t="shared" si="4"/>
        <v>236410.45</v>
      </c>
      <c r="K18" s="30">
        <f t="shared" si="3"/>
        <v>5595968.050000001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454606</v>
      </c>
      <c r="C19" s="30">
        <f t="shared" si="5"/>
        <v>502918.05</v>
      </c>
      <c r="D19" s="30">
        <f t="shared" si="5"/>
        <v>356602.69</v>
      </c>
      <c r="E19" s="30">
        <f t="shared" si="5"/>
        <v>311495.6</v>
      </c>
      <c r="F19" s="30">
        <f t="shared" si="5"/>
        <v>325690.75</v>
      </c>
      <c r="G19" s="30">
        <f t="shared" si="5"/>
        <v>328995.23</v>
      </c>
      <c r="H19" s="30">
        <f t="shared" si="5"/>
        <v>301651.02</v>
      </c>
      <c r="I19" s="30">
        <f t="shared" si="5"/>
        <v>417697.88</v>
      </c>
      <c r="J19" s="30">
        <f t="shared" si="5"/>
        <v>202620.93</v>
      </c>
      <c r="K19" s="30">
        <f t="shared" si="3"/>
        <v>3202278.15</v>
      </c>
      <c r="L19"/>
      <c r="M19"/>
      <c r="N19"/>
    </row>
    <row r="20" spans="1:14" ht="16.5" customHeight="1">
      <c r="A20" s="18" t="s">
        <v>28</v>
      </c>
      <c r="B20" s="30">
        <v>28678.01</v>
      </c>
      <c r="C20" s="30">
        <v>23320.44</v>
      </c>
      <c r="D20" s="30">
        <v>20609.36</v>
      </c>
      <c r="E20" s="30">
        <v>17104.53</v>
      </c>
      <c r="F20" s="30">
        <v>19953.14</v>
      </c>
      <c r="G20" s="30">
        <v>14680.63</v>
      </c>
      <c r="H20" s="30">
        <v>20673.33</v>
      </c>
      <c r="I20" s="30">
        <v>40742.06</v>
      </c>
      <c r="J20" s="30">
        <v>10280.22</v>
      </c>
      <c r="K20" s="30">
        <f t="shared" si="3"/>
        <v>196041.72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-107.48</v>
      </c>
      <c r="L23"/>
      <c r="M23"/>
      <c r="N23"/>
    </row>
    <row r="24" spans="1:14" ht="16.5" customHeight="1">
      <c r="A24" s="18" t="s">
        <v>70</v>
      </c>
      <c r="B24" s="30">
        <v>-32783.1</v>
      </c>
      <c r="C24" s="30">
        <v>-31585.02</v>
      </c>
      <c r="D24" s="30">
        <v>-34771.29</v>
      </c>
      <c r="E24" s="30">
        <v>-17899.38</v>
      </c>
      <c r="F24" s="30">
        <v>-22093.04</v>
      </c>
      <c r="G24" s="30">
        <v>-24289.2</v>
      </c>
      <c r="H24" s="30">
        <v>-23186.88</v>
      </c>
      <c r="I24" s="30">
        <v>-28453.37</v>
      </c>
      <c r="J24" s="30">
        <v>-11796.3</v>
      </c>
      <c r="K24" s="30">
        <f t="shared" si="3"/>
        <v>-226857.58000000002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-115976.41</v>
      </c>
      <c r="C27" s="30">
        <f t="shared" si="6"/>
        <v>-57226.149999999994</v>
      </c>
      <c r="D27" s="30">
        <f t="shared" si="6"/>
        <v>-114666.76999999999</v>
      </c>
      <c r="E27" s="30">
        <f t="shared" si="6"/>
        <v>-103111.03</v>
      </c>
      <c r="F27" s="30">
        <f t="shared" si="6"/>
        <v>-39670.4</v>
      </c>
      <c r="G27" s="30">
        <f t="shared" si="6"/>
        <v>-108758.84000000001</v>
      </c>
      <c r="H27" s="30">
        <f t="shared" si="6"/>
        <v>-38101.03</v>
      </c>
      <c r="I27" s="30">
        <f t="shared" si="6"/>
        <v>-76460.7</v>
      </c>
      <c r="J27" s="30">
        <f t="shared" si="6"/>
        <v>-25588.03</v>
      </c>
      <c r="K27" s="30">
        <f aca="true" t="shared" si="7" ref="K27:K35">SUM(B27:J27)</f>
        <v>-679559.36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-115976.41</v>
      </c>
      <c r="C28" s="30">
        <f t="shared" si="8"/>
        <v>-57226.149999999994</v>
      </c>
      <c r="D28" s="30">
        <f t="shared" si="8"/>
        <v>-78616.15</v>
      </c>
      <c r="E28" s="30">
        <f t="shared" si="8"/>
        <v>-103111.03</v>
      </c>
      <c r="F28" s="30">
        <f t="shared" si="8"/>
        <v>-39670.4</v>
      </c>
      <c r="G28" s="30">
        <f t="shared" si="8"/>
        <v>-108758.84000000001</v>
      </c>
      <c r="H28" s="30">
        <f t="shared" si="8"/>
        <v>-38101.03</v>
      </c>
      <c r="I28" s="30">
        <f t="shared" si="8"/>
        <v>-76460.7</v>
      </c>
      <c r="J28" s="30">
        <f t="shared" si="8"/>
        <v>-15151.55</v>
      </c>
      <c r="K28" s="30">
        <f t="shared" si="7"/>
        <v>-633072.26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-54225.6</v>
      </c>
      <c r="C29" s="30">
        <f aca="true" t="shared" si="9" ref="C29:J29">-ROUND((C9)*$E$3,2)</f>
        <v>-52945.2</v>
      </c>
      <c r="D29" s="30">
        <f t="shared" si="9"/>
        <v>-60926.8</v>
      </c>
      <c r="E29" s="30">
        <f t="shared" si="9"/>
        <v>-32942.8</v>
      </c>
      <c r="F29" s="30">
        <f t="shared" si="9"/>
        <v>-39670.4</v>
      </c>
      <c r="G29" s="30">
        <f t="shared" si="9"/>
        <v>-26096.4</v>
      </c>
      <c r="H29" s="30">
        <f t="shared" si="9"/>
        <v>-23610.4</v>
      </c>
      <c r="I29" s="30">
        <f t="shared" si="9"/>
        <v>-53847.2</v>
      </c>
      <c r="J29" s="30">
        <f t="shared" si="9"/>
        <v>-8175.2</v>
      </c>
      <c r="K29" s="30">
        <f t="shared" si="7"/>
        <v>-352440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-154</v>
      </c>
      <c r="C31" s="30">
        <v>-123.2</v>
      </c>
      <c r="D31" s="30">
        <v>-61.6</v>
      </c>
      <c r="E31" s="30">
        <v>-30.8</v>
      </c>
      <c r="F31" s="26">
        <v>0</v>
      </c>
      <c r="G31" s="30">
        <v>-123.2</v>
      </c>
      <c r="H31" s="30">
        <v>-16.55</v>
      </c>
      <c r="I31" s="30">
        <v>-25.82</v>
      </c>
      <c r="J31" s="30">
        <v>-7.97</v>
      </c>
      <c r="K31" s="30">
        <f t="shared" si="7"/>
        <v>-543.1400000000001</v>
      </c>
      <c r="L31"/>
      <c r="M31"/>
      <c r="N31"/>
    </row>
    <row r="32" spans="1:14" ht="16.5" customHeight="1">
      <c r="A32" s="25" t="s">
        <v>21</v>
      </c>
      <c r="B32" s="30">
        <v>-61596.81</v>
      </c>
      <c r="C32" s="30">
        <v>-4157.75</v>
      </c>
      <c r="D32" s="30">
        <v>-17627.75</v>
      </c>
      <c r="E32" s="30">
        <v>-70137.43</v>
      </c>
      <c r="F32" s="26">
        <v>0</v>
      </c>
      <c r="G32" s="30">
        <v>-82539.24</v>
      </c>
      <c r="H32" s="30">
        <v>-14474.08</v>
      </c>
      <c r="I32" s="30">
        <v>-22587.68</v>
      </c>
      <c r="J32" s="30">
        <v>-6968.38</v>
      </c>
      <c r="K32" s="30">
        <f t="shared" si="7"/>
        <v>-280089.12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f>-5218.24*2</f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1033289.17</v>
      </c>
      <c r="C47" s="27">
        <f aca="true" t="shared" si="11" ref="C47:J47">IF(C17+C27+C48&lt;0,0,C17+C27+C48)</f>
        <v>1109713.83</v>
      </c>
      <c r="D47" s="27">
        <f t="shared" si="11"/>
        <v>1276304.12</v>
      </c>
      <c r="E47" s="27">
        <f t="shared" si="11"/>
        <v>656782.0599999999</v>
      </c>
      <c r="F47" s="27">
        <f t="shared" si="11"/>
        <v>820152.7999999999</v>
      </c>
      <c r="G47" s="27">
        <f t="shared" si="11"/>
        <v>861766.9</v>
      </c>
      <c r="H47" s="27">
        <f t="shared" si="11"/>
        <v>833336.48</v>
      </c>
      <c r="I47" s="27">
        <f t="shared" si="11"/>
        <v>1089786.31</v>
      </c>
      <c r="J47" s="27">
        <f t="shared" si="11"/>
        <v>411927.27</v>
      </c>
      <c r="K47" s="20">
        <f>SUM(B47:J47)</f>
        <v>8093058.940000001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1033289.1599999999</v>
      </c>
      <c r="C53" s="10">
        <f t="shared" si="13"/>
        <v>1109713.83</v>
      </c>
      <c r="D53" s="10">
        <f t="shared" si="13"/>
        <v>1276304.12</v>
      </c>
      <c r="E53" s="10">
        <f t="shared" si="13"/>
        <v>656782.06</v>
      </c>
      <c r="F53" s="10">
        <f t="shared" si="13"/>
        <v>820152.8</v>
      </c>
      <c r="G53" s="10">
        <f t="shared" si="13"/>
        <v>861766.9</v>
      </c>
      <c r="H53" s="10">
        <f t="shared" si="13"/>
        <v>833336.47</v>
      </c>
      <c r="I53" s="10">
        <f>SUM(I54:I66)</f>
        <v>1089786.31</v>
      </c>
      <c r="J53" s="10">
        <f t="shared" si="13"/>
        <v>411927.27</v>
      </c>
      <c r="K53" s="5">
        <f>SUM(K54:K66)</f>
        <v>8093058.92</v>
      </c>
      <c r="L53" s="9"/>
    </row>
    <row r="54" spans="1:11" ht="16.5" customHeight="1">
      <c r="A54" s="7" t="s">
        <v>60</v>
      </c>
      <c r="B54" s="8">
        <v>900614.83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900614.83</v>
      </c>
    </row>
    <row r="55" spans="1:11" ht="16.5" customHeight="1">
      <c r="A55" s="7" t="s">
        <v>61</v>
      </c>
      <c r="B55" s="8">
        <v>132674.33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132674.33</v>
      </c>
    </row>
    <row r="56" spans="1:11" ht="16.5" customHeight="1">
      <c r="A56" s="7" t="s">
        <v>4</v>
      </c>
      <c r="B56" s="6">
        <v>0</v>
      </c>
      <c r="C56" s="8">
        <v>1109713.83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1109713.83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1276304.12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1276304.12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656782.06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656782.06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820152.8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820152.8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861766.9</v>
      </c>
      <c r="H60" s="6">
        <v>0</v>
      </c>
      <c r="I60" s="6">
        <v>0</v>
      </c>
      <c r="J60" s="6">
        <v>0</v>
      </c>
      <c r="K60" s="5">
        <f t="shared" si="14"/>
        <v>861766.9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833336.47</v>
      </c>
      <c r="I61" s="6">
        <v>0</v>
      </c>
      <c r="J61" s="6">
        <v>0</v>
      </c>
      <c r="K61" s="5">
        <f t="shared" si="14"/>
        <v>833336.47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396464.26</v>
      </c>
      <c r="J63" s="6">
        <v>0</v>
      </c>
      <c r="K63" s="5">
        <f t="shared" si="14"/>
        <v>396464.26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693322.05</v>
      </c>
      <c r="J64" s="6">
        <v>0</v>
      </c>
      <c r="K64" s="5">
        <f t="shared" si="14"/>
        <v>693322.05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411927.27</v>
      </c>
      <c r="K65" s="5">
        <f t="shared" si="14"/>
        <v>411927.27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2020-08-26T21:21:06Z</dcterms:modified>
  <cp:category/>
  <cp:version/>
  <cp:contentType/>
  <cp:contentStatus/>
</cp:coreProperties>
</file>