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<sst xmlns="http://schemas.openxmlformats.org/spreadsheetml/2006/main" count="74" uniqueCount="73">
  <si>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</si>
  <si>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</si>
  <si>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</si>
  <si>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</si>
  <si>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</si>
  <si>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</si>
  <si>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</si>
  <si>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</si>
  <si>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</si>
  <si>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</si>
  <si>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</si>
  <si>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</si>
  <si>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</si>
  <si>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</si>
  <si>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</si>
  <si>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</si>
  <si>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</si>
  <si>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</si>
  <si>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</si>
  <si>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</si>
  <si>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</si>
  <si>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</si>
  <si>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</si>
  <si>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</si>
  <si>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</si>
  <si>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</si>
  <si>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</si>
  <si>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</si>
  <si>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</si>
  <si>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</si>
  <si>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</si>
  <si>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</si>
  <si>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</si>
  <si>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</si>
  <si>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</si>
  <si>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</si>
  <si>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</si>
  <si>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</si>
  <si>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</si>
  <si>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</si>
  <si>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</si>
  <si>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</si>
  <si>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</si>
  <si>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</si>
  <si>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</si>
  <si>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</si>
  <si>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</si>
  <si>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</si>
  <si>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</si>
  <si>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</si>
  <si>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</si>
  <si>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</si>
  <si>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</si>
  <si>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</si>
  <si>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</si>
  <si>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</si>
  <si>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</si>
  <si>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</si>
  <si>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</si>
  <si>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</si>
  <si>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</si>
  <si>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</si>
  <si>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</si>
  <si>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</si>
  <si>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</si>
  <si>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</si>
  <si>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</si>
  <si>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</si>
  <si>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</si>
  <si>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</si>
  <si>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</si>
  <si>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</si>
  <si>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12/08/20 - VENCIMENTO 19/08/20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</si>
</sst>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207018</v>
      </c>
      <c r="C7" s="47">
        <f t="shared" si="0"/>
        <v>180567</v>
      </c>
      <c r="D7" s="47">
        <f t="shared" si="0"/>
        <v>249777</v>
      </c>
      <c r="E7" s="47">
        <f t="shared" si="0"/>
        <v>125885</v>
      </c>
      <c r="F7" s="47">
        <f t="shared" si="0"/>
        <v>142092</v>
      </c>
      <c r="G7" s="47">
        <f t="shared" si="0"/>
        <v>172592</v>
      </c>
      <c r="H7" s="47">
        <f t="shared" si="0"/>
        <v>192259</v>
      </c>
      <c r="I7" s="47">
        <f t="shared" si="0"/>
        <v>239139</v>
      </c>
      <c r="J7" s="47">
        <f t="shared" si="0"/>
        <v>67005</v>
      </c>
      <c r="K7" s="47">
        <f t="shared" si="0"/>
        <v>1576334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12760</v>
      </c>
      <c r="C8" s="45">
        <f t="shared" si="1"/>
        <v>11978</v>
      </c>
      <c r="D8" s="45">
        <f t="shared" si="1"/>
        <v>14149</v>
      </c>
      <c r="E8" s="45">
        <f t="shared" si="1"/>
        <v>7544</v>
      </c>
      <c r="F8" s="45">
        <f t="shared" si="1"/>
        <v>9217</v>
      </c>
      <c r="G8" s="45">
        <f t="shared" si="1"/>
        <v>6337</v>
      </c>
      <c r="H8" s="45">
        <f t="shared" si="1"/>
        <v>5657</v>
      </c>
      <c r="I8" s="45">
        <f t="shared" si="1"/>
        <v>12671</v>
      </c>
      <c r="J8" s="45">
        <f t="shared" si="1"/>
        <v>1893</v>
      </c>
      <c r="K8" s="38">
        <f>SUM(B8:J8)</f>
        <v>82206</v>
      </c>
      <c r="L8"/>
      <c r="M8"/>
      <c r="N8"/>
    </row>
    <row r="9" spans="1:14" ht="16.5" customHeight="1">
      <c r="A9" s="22" t="s">
        <v>35</v>
      </c>
      <c r="B9" s="45">
        <v>12744</v>
      </c>
      <c r="C9" s="45">
        <v>11978</v>
      </c>
      <c r="D9" s="45">
        <v>14147</v>
      </c>
      <c r="E9" s="45">
        <v>7522</v>
      </c>
      <c r="F9" s="45">
        <v>9214</v>
      </c>
      <c r="G9" s="45">
        <v>6334</v>
      </c>
      <c r="H9" s="45">
        <v>5657</v>
      </c>
      <c r="I9" s="45">
        <v>12659</v>
      </c>
      <c r="J9" s="45">
        <v>1893</v>
      </c>
      <c r="K9" s="38">
        <f>SUM(B9:J9)</f>
        <v>82148</v>
      </c>
      <c r="L9"/>
      <c r="M9"/>
      <c r="N9"/>
    </row>
    <row r="10" spans="1:14" ht="16.5" customHeight="1">
      <c r="A10" s="22" t="s">
        <v>34</v>
      </c>
      <c r="B10" s="45">
        <v>16</v>
      </c>
      <c r="C10" s="45">
        <v>0</v>
      </c>
      <c r="D10" s="45">
        <v>2</v>
      </c>
      <c r="E10" s="45">
        <v>22</v>
      </c>
      <c r="F10" s="45">
        <v>3</v>
      </c>
      <c r="G10" s="45">
        <v>3</v>
      </c>
      <c r="H10" s="45">
        <v>0</v>
      </c>
      <c r="I10" s="45">
        <v>12</v>
      </c>
      <c r="J10" s="45">
        <v>0</v>
      </c>
      <c r="K10" s="38">
        <f>SUM(B10:J10)</f>
        <v>58</v>
      </c>
      <c r="L10"/>
      <c r="M10"/>
      <c r="N10"/>
    </row>
    <row r="11" spans="1:14" ht="16.5" customHeight="1">
      <c r="A11" s="44" t="s">
        <v>33</v>
      </c>
      <c r="B11" s="43">
        <v>194258</v>
      </c>
      <c r="C11" s="43">
        <v>168589</v>
      </c>
      <c r="D11" s="43">
        <v>235628</v>
      </c>
      <c r="E11" s="43">
        <v>118341</v>
      </c>
      <c r="F11" s="43">
        <v>132875</v>
      </c>
      <c r="G11" s="43">
        <v>166255</v>
      </c>
      <c r="H11" s="43">
        <v>186602</v>
      </c>
      <c r="I11" s="43">
        <v>226468</v>
      </c>
      <c r="J11" s="43">
        <v>65112</v>
      </c>
      <c r="K11" s="38">
        <f>SUM(B11:J11)</f>
        <v>1494128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1.597743713280509</v>
      </c>
      <c r="C15" s="39">
        <v>1.720888036440256</v>
      </c>
      <c r="D15" s="39">
        <v>1.337510360275468</v>
      </c>
      <c r="E15" s="39">
        <v>1.656353704216508</v>
      </c>
      <c r="F15" s="39">
        <v>1.567406134058</v>
      </c>
      <c r="G15" s="39">
        <v>1.444856119357281</v>
      </c>
      <c r="H15" s="39">
        <v>1.452666329700283</v>
      </c>
      <c r="I15" s="39">
        <v>1.541546868714011</v>
      </c>
      <c r="J15" s="39">
        <v>1.872209598141209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1119895.2200000004</v>
      </c>
      <c r="C17" s="36">
        <f aca="true" t="shared" si="2" ref="C17:J17">C18+C19+C20+C21+C22+C23+C24</f>
        <v>1151296.3800000001</v>
      </c>
      <c r="D17" s="36">
        <f t="shared" si="2"/>
        <v>1367360.29</v>
      </c>
      <c r="E17" s="36">
        <f t="shared" si="2"/>
        <v>751174.4</v>
      </c>
      <c r="F17" s="36">
        <f t="shared" si="2"/>
        <v>847474.09</v>
      </c>
      <c r="G17" s="36">
        <f t="shared" si="2"/>
        <v>950312.49</v>
      </c>
      <c r="H17" s="36">
        <f t="shared" si="2"/>
        <v>855141.2399999999</v>
      </c>
      <c r="I17" s="36">
        <f t="shared" si="2"/>
        <v>1155964.44</v>
      </c>
      <c r="J17" s="36">
        <f t="shared" si="2"/>
        <v>438782.91</v>
      </c>
      <c r="K17" s="36">
        <f aca="true" t="shared" si="3" ref="K17:K24">SUM(B17:J17)</f>
        <v>8637401.46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704026.81</v>
      </c>
      <c r="C18" s="30">
        <f t="shared" si="4"/>
        <v>674074.67</v>
      </c>
      <c r="D18" s="30">
        <f t="shared" si="4"/>
        <v>1032902.83</v>
      </c>
      <c r="E18" s="30">
        <f t="shared" si="4"/>
        <v>453211.18</v>
      </c>
      <c r="F18" s="30">
        <f t="shared" si="4"/>
        <v>540986.87</v>
      </c>
      <c r="G18" s="30">
        <f t="shared" si="4"/>
        <v>664392.9</v>
      </c>
      <c r="H18" s="30">
        <f t="shared" si="4"/>
        <v>589965.97</v>
      </c>
      <c r="I18" s="30">
        <f t="shared" si="4"/>
        <v>740756.97</v>
      </c>
      <c r="J18" s="30">
        <f t="shared" si="4"/>
        <v>235154.05</v>
      </c>
      <c r="K18" s="30">
        <f t="shared" si="3"/>
        <v>5635472.25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420827.6</v>
      </c>
      <c r="C19" s="30">
        <f t="shared" si="5"/>
        <v>485932.37</v>
      </c>
      <c r="D19" s="30">
        <f t="shared" si="5"/>
        <v>348615.41</v>
      </c>
      <c r="E19" s="30">
        <f t="shared" si="5"/>
        <v>297466.84</v>
      </c>
      <c r="F19" s="30">
        <f t="shared" si="5"/>
        <v>306959.27</v>
      </c>
      <c r="G19" s="30">
        <f t="shared" si="5"/>
        <v>295559.25</v>
      </c>
      <c r="H19" s="30">
        <f t="shared" si="5"/>
        <v>267057.73</v>
      </c>
      <c r="I19" s="30">
        <f t="shared" si="5"/>
        <v>401154.62</v>
      </c>
      <c r="J19" s="30">
        <f t="shared" si="5"/>
        <v>205103.62</v>
      </c>
      <c r="K19" s="30">
        <f t="shared" si="3"/>
        <v>3028676.7100000004</v>
      </c>
      <c r="L19"/>
      <c r="M19"/>
      <c r="N19"/>
    </row>
    <row r="20" spans="1:14" ht="16.5" customHeight="1">
      <c r="A20" s="18" t="s">
        <v>28</v>
      </c>
      <c r="B20" s="30">
        <v>26715.61</v>
      </c>
      <c r="C20" s="30">
        <v>22874.36</v>
      </c>
      <c r="D20" s="30">
        <v>20613.34</v>
      </c>
      <c r="E20" s="30">
        <v>17071.9</v>
      </c>
      <c r="F20" s="30">
        <v>20297.13</v>
      </c>
      <c r="G20" s="30">
        <v>14731.14</v>
      </c>
      <c r="H20" s="30">
        <v>21301.1</v>
      </c>
      <c r="I20" s="30">
        <v>41186.43</v>
      </c>
      <c r="J20" s="30">
        <v>10321.54</v>
      </c>
      <c r="K20" s="30">
        <f t="shared" si="3"/>
        <v>195112.55</v>
      </c>
      <c r="L20"/>
      <c r="M20"/>
      <c r="N20"/>
    </row>
    <row r="21" spans="1:14" ht="16.5" customHeight="1">
      <c r="A21" s="18" t="s">
        <v>27</v>
      </c>
      <c r="B21" s="30">
        <v>1323.86</v>
      </c>
      <c r="C21" s="34">
        <v>0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1323.86</v>
      </c>
      <c r="J21" s="34">
        <v>0</v>
      </c>
      <c r="K21" s="30">
        <f t="shared" si="3"/>
        <v>5295.44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-429.92</v>
      </c>
      <c r="C23" s="30">
        <v>0</v>
      </c>
      <c r="D23" s="30">
        <v>0</v>
      </c>
      <c r="E23" s="30">
        <v>0</v>
      </c>
      <c r="F23" s="30">
        <v>0</v>
      </c>
      <c r="G23" s="30">
        <v>-222</v>
      </c>
      <c r="H23" s="30">
        <v>0</v>
      </c>
      <c r="I23" s="30">
        <v>0</v>
      </c>
      <c r="J23" s="30">
        <v>0</v>
      </c>
      <c r="K23" s="30">
        <f t="shared" si="3"/>
        <v>-651.9200000000001</v>
      </c>
      <c r="L23"/>
      <c r="M23"/>
      <c r="N23"/>
    </row>
    <row r="24" spans="1:14" ht="16.5" customHeight="1">
      <c r="A24" s="18" t="s">
        <v>70</v>
      </c>
      <c r="B24" s="30">
        <v>-32568.74</v>
      </c>
      <c r="C24" s="30">
        <v>-31585.02</v>
      </c>
      <c r="D24" s="30">
        <v>-34771.29</v>
      </c>
      <c r="E24" s="30">
        <v>-17899.38</v>
      </c>
      <c r="F24" s="30">
        <v>-22093.04</v>
      </c>
      <c r="G24" s="30">
        <v>-24148.8</v>
      </c>
      <c r="H24" s="30">
        <v>-23183.56</v>
      </c>
      <c r="I24" s="30">
        <v>-28457.44</v>
      </c>
      <c r="J24" s="30">
        <v>-11796.3</v>
      </c>
      <c r="K24" s="30">
        <f t="shared" si="3"/>
        <v>-226503.56999999998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-116400.83</v>
      </c>
      <c r="C27" s="30">
        <f t="shared" si="6"/>
        <v>-56932.939999999995</v>
      </c>
      <c r="D27" s="30">
        <f t="shared" si="6"/>
        <v>-113241.5</v>
      </c>
      <c r="E27" s="30">
        <f t="shared" si="6"/>
        <v>-102033.93</v>
      </c>
      <c r="F27" s="30">
        <f t="shared" si="6"/>
        <v>-40541.6</v>
      </c>
      <c r="G27" s="30">
        <f t="shared" si="6"/>
        <v>-102359.59999999999</v>
      </c>
      <c r="H27" s="30">
        <f t="shared" si="6"/>
        <v>-39793.63</v>
      </c>
      <c r="I27" s="30">
        <f t="shared" si="6"/>
        <v>-78956.37</v>
      </c>
      <c r="J27" s="30">
        <f t="shared" si="6"/>
        <v>-25940.48</v>
      </c>
      <c r="K27" s="30">
        <f aca="true" t="shared" si="7" ref="K27:K35">SUM(B27:J27)</f>
        <v>-676200.88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-116400.83</v>
      </c>
      <c r="C28" s="30">
        <f t="shared" si="8"/>
        <v>-56932.939999999995</v>
      </c>
      <c r="D28" s="30">
        <f t="shared" si="8"/>
        <v>-77190.88</v>
      </c>
      <c r="E28" s="30">
        <f t="shared" si="8"/>
        <v>-102033.93</v>
      </c>
      <c r="F28" s="30">
        <f t="shared" si="8"/>
        <v>-40541.6</v>
      </c>
      <c r="G28" s="30">
        <f t="shared" si="8"/>
        <v>-102359.59999999999</v>
      </c>
      <c r="H28" s="30">
        <f t="shared" si="8"/>
        <v>-39793.63</v>
      </c>
      <c r="I28" s="30">
        <f t="shared" si="8"/>
        <v>-78956.37</v>
      </c>
      <c r="J28" s="30">
        <f t="shared" si="8"/>
        <v>-15504</v>
      </c>
      <c r="K28" s="30">
        <f t="shared" si="7"/>
        <v>-629713.7799999999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-56073.6</v>
      </c>
      <c r="C29" s="30">
        <f aca="true" t="shared" si="9" ref="C29:J29">-ROUND((C9)*$E$3,2)</f>
        <v>-52703.2</v>
      </c>
      <c r="D29" s="30">
        <f t="shared" si="9"/>
        <v>-62246.8</v>
      </c>
      <c r="E29" s="30">
        <f t="shared" si="9"/>
        <v>-33096.8</v>
      </c>
      <c r="F29" s="30">
        <f t="shared" si="9"/>
        <v>-40541.6</v>
      </c>
      <c r="G29" s="30">
        <f t="shared" si="9"/>
        <v>-27869.6</v>
      </c>
      <c r="H29" s="30">
        <f t="shared" si="9"/>
        <v>-24890.8</v>
      </c>
      <c r="I29" s="30">
        <f t="shared" si="9"/>
        <v>-55699.6</v>
      </c>
      <c r="J29" s="30">
        <f t="shared" si="9"/>
        <v>-8329.2</v>
      </c>
      <c r="K29" s="30">
        <f t="shared" si="7"/>
        <v>-361451.19999999995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-246.4</v>
      </c>
      <c r="C31" s="30">
        <v>-123.2</v>
      </c>
      <c r="D31" s="30">
        <v>-123.2</v>
      </c>
      <c r="E31" s="30">
        <v>-123.2</v>
      </c>
      <c r="F31" s="26">
        <v>0</v>
      </c>
      <c r="G31" s="30">
        <v>-61.6</v>
      </c>
      <c r="H31" s="30">
        <v>0</v>
      </c>
      <c r="I31" s="30">
        <v>0</v>
      </c>
      <c r="J31" s="30">
        <v>0</v>
      </c>
      <c r="K31" s="30">
        <f t="shared" si="7"/>
        <v>-677.6</v>
      </c>
      <c r="L31"/>
      <c r="M31"/>
      <c r="N31"/>
    </row>
    <row r="32" spans="1:14" ht="16.5" customHeight="1">
      <c r="A32" s="25" t="s">
        <v>21</v>
      </c>
      <c r="B32" s="30">
        <v>-60080.83</v>
      </c>
      <c r="C32" s="30">
        <v>-4106.54</v>
      </c>
      <c r="D32" s="30">
        <v>-14820.88</v>
      </c>
      <c r="E32" s="30">
        <v>-68813.93</v>
      </c>
      <c r="F32" s="26">
        <v>0</v>
      </c>
      <c r="G32" s="30">
        <v>-74428.4</v>
      </c>
      <c r="H32" s="30">
        <v>-14902.83</v>
      </c>
      <c r="I32" s="30">
        <v>-23256.77</v>
      </c>
      <c r="J32" s="30">
        <v>-7174.8</v>
      </c>
      <c r="K32" s="30">
        <f t="shared" si="7"/>
        <v>-267584.98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-36050.62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-10436.48</v>
      </c>
      <c r="K33" s="30">
        <f t="shared" si="7"/>
        <v>-46487.100000000006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-36050.62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-10436.48</v>
      </c>
      <c r="K34" s="30">
        <f t="shared" si="7"/>
        <v>-46487.100000000006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535000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535000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-535000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-535000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1003494.3900000005</v>
      </c>
      <c r="C47" s="27">
        <f aca="true" t="shared" si="11" ref="C47:J47">IF(C17+C27+C48&lt;0,0,C17+C27+C48)</f>
        <v>1094363.4400000002</v>
      </c>
      <c r="D47" s="27">
        <f t="shared" si="11"/>
        <v>1254118.79</v>
      </c>
      <c r="E47" s="27">
        <f t="shared" si="11"/>
        <v>649140.47</v>
      </c>
      <c r="F47" s="27">
        <f t="shared" si="11"/>
        <v>806932.49</v>
      </c>
      <c r="G47" s="27">
        <f t="shared" si="11"/>
        <v>847952.89</v>
      </c>
      <c r="H47" s="27">
        <f t="shared" si="11"/>
        <v>815347.6099999999</v>
      </c>
      <c r="I47" s="27">
        <f t="shared" si="11"/>
        <v>1077008.0699999998</v>
      </c>
      <c r="J47" s="27">
        <f t="shared" si="11"/>
        <v>412842.43</v>
      </c>
      <c r="K47" s="20">
        <f>SUM(B47:J47)</f>
        <v>7961200.58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1003494.4</v>
      </c>
      <c r="C53" s="10">
        <f t="shared" si="13"/>
        <v>1094363.43</v>
      </c>
      <c r="D53" s="10">
        <f t="shared" si="13"/>
        <v>1254118.78</v>
      </c>
      <c r="E53" s="10">
        <f t="shared" si="13"/>
        <v>649140.46</v>
      </c>
      <c r="F53" s="10">
        <f t="shared" si="13"/>
        <v>806932.49</v>
      </c>
      <c r="G53" s="10">
        <f t="shared" si="13"/>
        <v>847952.89</v>
      </c>
      <c r="H53" s="10">
        <f t="shared" si="13"/>
        <v>815347.61</v>
      </c>
      <c r="I53" s="10">
        <f>SUM(I54:I66)</f>
        <v>1077008.06</v>
      </c>
      <c r="J53" s="10">
        <f t="shared" si="13"/>
        <v>412842.42</v>
      </c>
      <c r="K53" s="5">
        <f>SUM(K54:K66)</f>
        <v>7961200.54</v>
      </c>
      <c r="L53" s="9"/>
    </row>
    <row r="54" spans="1:11" ht="16.5" customHeight="1">
      <c r="A54" s="7" t="s">
        <v>60</v>
      </c>
      <c r="B54" s="8">
        <v>876251.31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876251.31</v>
      </c>
    </row>
    <row r="55" spans="1:11" ht="16.5" customHeight="1">
      <c r="A55" s="7" t="s">
        <v>61</v>
      </c>
      <c r="B55" s="8">
        <v>127243.09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127243.09</v>
      </c>
    </row>
    <row r="56" spans="1:11" ht="16.5" customHeight="1">
      <c r="A56" s="7" t="s">
        <v>4</v>
      </c>
      <c r="B56" s="6">
        <v>0</v>
      </c>
      <c r="C56" s="8">
        <v>1094363.43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1094363.43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1254118.78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1254118.78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649140.46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649140.46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806932.49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806932.49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847952.89</v>
      </c>
      <c r="H60" s="6">
        <v>0</v>
      </c>
      <c r="I60" s="6">
        <v>0</v>
      </c>
      <c r="J60" s="6">
        <v>0</v>
      </c>
      <c r="K60" s="5">
        <f t="shared" si="14"/>
        <v>847952.89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815347.61</v>
      </c>
      <c r="I61" s="6">
        <v>0</v>
      </c>
      <c r="J61" s="6">
        <v>0</v>
      </c>
      <c r="K61" s="5">
        <f t="shared" si="14"/>
        <v>815347.61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386861.3</v>
      </c>
      <c r="J63" s="6"/>
      <c r="K63" s="5">
        <f t="shared" si="14"/>
        <v>386861.3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690146.76</v>
      </c>
      <c r="J64" s="6">
        <v>0</v>
      </c>
      <c r="K64" s="5">
        <f t="shared" si="14"/>
        <v>690146.76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412842.42</v>
      </c>
      <c r="K65" s="5">
        <f t="shared" si="14"/>
        <v>412842.42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2020-08-18T18:01:30Z</dcterms:modified>
  <cp:category/>
  <cp:version/>
  <cp:contentType/>
  <cp:contentStatus/>
</cp:coreProperties>
</file>