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<sst xmlns="http://schemas.openxmlformats.org/spreadsheetml/2006/main" count="74" uniqueCount="73">
  <si>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</si>
  <si>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</si>
  <si>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</si>
  <si>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</si>
  <si>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</si>
  <si>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</si>
  <si>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</si>
  <si>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</si>
  <si>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</si>
  <si>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</si>
  <si>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</si>
  <si>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</si>
  <si>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</si>
  <si>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</si>
  <si>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</si>
  <si>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</si>
  <si>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</si>
  <si>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</si>
  <si>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</si>
  <si>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</si>
  <si>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</si>
  <si>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</si>
  <si>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</si>
  <si>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</si>
  <si>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</si>
  <si>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</si>
  <si>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</si>
  <si>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</si>
  <si>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</si>
  <si>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</si>
  <si>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</si>
  <si>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</si>
  <si>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</si>
  <si>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</si>
  <si>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</si>
  <si>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</si>
  <si>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</si>
  <si>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</si>
  <si>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</si>
  <si>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</si>
  <si>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</si>
  <si>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</si>
  <si>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</si>
  <si>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</si>
  <si>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</si>
  <si>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</si>
  <si>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</si>
  <si>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</si>
  <si>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</si>
  <si>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</si>
  <si>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</si>
  <si>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</si>
  <si>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</si>
  <si>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</si>
  <si>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</si>
  <si>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</si>
  <si>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</si>
  <si>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</si>
  <si>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</si>
  <si>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</si>
  <si>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</si>
  <si>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</si>
  <si>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</si>
  <si>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</si>
  <si>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</si>
  <si>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</si>
  <si>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</si>
  <si>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</si>
  <si>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</si>
  <si>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</si>
  <si>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</si>
  <si>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</si>
  <si>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11/08/20 - VENCIMENTO 18/08/20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</si>
</sst>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204197</v>
      </c>
      <c r="C7" s="47">
        <f t="shared" si="0"/>
        <v>180141</v>
      </c>
      <c r="D7" s="47">
        <f t="shared" si="0"/>
        <v>255412</v>
      </c>
      <c r="E7" s="47">
        <f t="shared" si="0"/>
        <v>126173</v>
      </c>
      <c r="F7" s="47">
        <f t="shared" si="0"/>
        <v>140205</v>
      </c>
      <c r="G7" s="47">
        <f t="shared" si="0"/>
        <v>172386</v>
      </c>
      <c r="H7" s="47">
        <f t="shared" si="0"/>
        <v>188915</v>
      </c>
      <c r="I7" s="47">
        <f t="shared" si="0"/>
        <v>236415</v>
      </c>
      <c r="J7" s="47">
        <f t="shared" si="0"/>
        <v>65452</v>
      </c>
      <c r="K7" s="47">
        <f t="shared" si="0"/>
        <v>1569296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13021</v>
      </c>
      <c r="C8" s="45">
        <f t="shared" si="1"/>
        <v>12467</v>
      </c>
      <c r="D8" s="45">
        <f t="shared" si="1"/>
        <v>15405</v>
      </c>
      <c r="E8" s="45">
        <f t="shared" si="1"/>
        <v>7935</v>
      </c>
      <c r="F8" s="45">
        <f t="shared" si="1"/>
        <v>9561</v>
      </c>
      <c r="G8" s="45">
        <f t="shared" si="1"/>
        <v>6513</v>
      </c>
      <c r="H8" s="45">
        <f t="shared" si="1"/>
        <v>5732</v>
      </c>
      <c r="I8" s="45">
        <f t="shared" si="1"/>
        <v>12903</v>
      </c>
      <c r="J8" s="45">
        <f t="shared" si="1"/>
        <v>1916</v>
      </c>
      <c r="K8" s="38">
        <f>SUM(B8:J8)</f>
        <v>85453</v>
      </c>
      <c r="L8"/>
      <c r="M8"/>
      <c r="N8"/>
    </row>
    <row r="9" spans="1:14" ht="16.5" customHeight="1">
      <c r="A9" s="22" t="s">
        <v>35</v>
      </c>
      <c r="B9" s="45">
        <v>13014</v>
      </c>
      <c r="C9" s="45">
        <v>12463</v>
      </c>
      <c r="D9" s="45">
        <v>15404</v>
      </c>
      <c r="E9" s="45">
        <v>7923</v>
      </c>
      <c r="F9" s="45">
        <v>9555</v>
      </c>
      <c r="G9" s="45">
        <v>6511</v>
      </c>
      <c r="H9" s="45">
        <v>5732</v>
      </c>
      <c r="I9" s="45">
        <v>12895</v>
      </c>
      <c r="J9" s="45">
        <v>1916</v>
      </c>
      <c r="K9" s="38">
        <f>SUM(B9:J9)</f>
        <v>85413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4</v>
      </c>
      <c r="D10" s="45">
        <v>1</v>
      </c>
      <c r="E10" s="45">
        <v>12</v>
      </c>
      <c r="F10" s="45">
        <v>6</v>
      </c>
      <c r="G10" s="45">
        <v>2</v>
      </c>
      <c r="H10" s="45">
        <v>0</v>
      </c>
      <c r="I10" s="45">
        <v>8</v>
      </c>
      <c r="J10" s="45">
        <v>0</v>
      </c>
      <c r="K10" s="38">
        <f>SUM(B10:J10)</f>
        <v>40</v>
      </c>
      <c r="L10"/>
      <c r="M10"/>
      <c r="N10"/>
    </row>
    <row r="11" spans="1:14" ht="16.5" customHeight="1">
      <c r="A11" s="44" t="s">
        <v>33</v>
      </c>
      <c r="B11" s="43">
        <v>191176</v>
      </c>
      <c r="C11" s="43">
        <v>167674</v>
      </c>
      <c r="D11" s="43">
        <v>240007</v>
      </c>
      <c r="E11" s="43">
        <v>118238</v>
      </c>
      <c r="F11" s="43">
        <v>130644</v>
      </c>
      <c r="G11" s="43">
        <v>165873</v>
      </c>
      <c r="H11" s="43">
        <v>183183</v>
      </c>
      <c r="I11" s="43">
        <v>223512</v>
      </c>
      <c r="J11" s="43">
        <v>63536</v>
      </c>
      <c r="K11" s="38">
        <f>SUM(B11:J11)</f>
        <v>1483843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1.630925694672374</v>
      </c>
      <c r="C15" s="39">
        <v>1.724129328718926</v>
      </c>
      <c r="D15" s="39">
        <v>1.316988914091797</v>
      </c>
      <c r="E15" s="39">
        <v>1.666817392423604</v>
      </c>
      <c r="F15" s="39">
        <v>1.585179449627967</v>
      </c>
      <c r="G15" s="39">
        <v>1.452946751095545</v>
      </c>
      <c r="H15" s="39">
        <v>1.477185266443984</v>
      </c>
      <c r="I15" s="39">
        <v>1.553646442288786</v>
      </c>
      <c r="J15" s="39">
        <v>1.911476020946321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1128282.1600000001</v>
      </c>
      <c r="C17" s="36">
        <f aca="true" t="shared" si="2" ref="C17:J17">C18+C19+C20+C21+C22+C23+C24</f>
        <v>1150870.87</v>
      </c>
      <c r="D17" s="36">
        <f t="shared" si="2"/>
        <v>1376575.14</v>
      </c>
      <c r="E17" s="36">
        <f t="shared" si="2"/>
        <v>758929.21</v>
      </c>
      <c r="F17" s="36">
        <f t="shared" si="2"/>
        <v>845730.2799999999</v>
      </c>
      <c r="G17" s="36">
        <f t="shared" si="2"/>
        <v>954367.8400000001</v>
      </c>
      <c r="H17" s="36">
        <f t="shared" si="2"/>
        <v>853679.1199999999</v>
      </c>
      <c r="I17" s="36">
        <f t="shared" si="2"/>
        <v>1151696.38</v>
      </c>
      <c r="J17" s="36">
        <f t="shared" si="2"/>
        <v>437773.72000000003</v>
      </c>
      <c r="K17" s="36">
        <f aca="true" t="shared" si="3" ref="K17:K24">SUM(B17:J17)</f>
        <v>8657904.72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694433.16</v>
      </c>
      <c r="C18" s="30">
        <f t="shared" si="4"/>
        <v>672484.37</v>
      </c>
      <c r="D18" s="30">
        <f t="shared" si="4"/>
        <v>1056205.24</v>
      </c>
      <c r="E18" s="30">
        <f t="shared" si="4"/>
        <v>454248.03</v>
      </c>
      <c r="F18" s="30">
        <f t="shared" si="4"/>
        <v>533802.5</v>
      </c>
      <c r="G18" s="30">
        <f t="shared" si="4"/>
        <v>663599.91</v>
      </c>
      <c r="H18" s="30">
        <f t="shared" si="4"/>
        <v>579704.57</v>
      </c>
      <c r="I18" s="30">
        <f t="shared" si="4"/>
        <v>732319.1</v>
      </c>
      <c r="J18" s="30">
        <f t="shared" si="4"/>
        <v>229703.79</v>
      </c>
      <c r="K18" s="30">
        <f t="shared" si="3"/>
        <v>5616500.67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438135.72</v>
      </c>
      <c r="C19" s="30">
        <f t="shared" si="5"/>
        <v>486965.66</v>
      </c>
      <c r="D19" s="30">
        <f t="shared" si="5"/>
        <v>334805.35</v>
      </c>
      <c r="E19" s="30">
        <f t="shared" si="5"/>
        <v>302900.49</v>
      </c>
      <c r="F19" s="30">
        <f t="shared" si="5"/>
        <v>312370.25</v>
      </c>
      <c r="G19" s="30">
        <f t="shared" si="5"/>
        <v>300575.42</v>
      </c>
      <c r="H19" s="30">
        <f t="shared" si="5"/>
        <v>276626.48</v>
      </c>
      <c r="I19" s="30">
        <f t="shared" si="5"/>
        <v>405445.86</v>
      </c>
      <c r="J19" s="30">
        <f t="shared" si="5"/>
        <v>209369.5</v>
      </c>
      <c r="K19" s="30">
        <f t="shared" si="3"/>
        <v>3067194.73</v>
      </c>
      <c r="L19"/>
      <c r="M19"/>
      <c r="N19"/>
    </row>
    <row r="20" spans="1:14" ht="16.5" customHeight="1">
      <c r="A20" s="18" t="s">
        <v>28</v>
      </c>
      <c r="B20" s="30">
        <v>27275.31</v>
      </c>
      <c r="C20" s="30">
        <v>23005.86</v>
      </c>
      <c r="D20" s="30">
        <v>20340.77</v>
      </c>
      <c r="E20" s="30">
        <v>18358.75</v>
      </c>
      <c r="F20" s="30">
        <v>20326.71</v>
      </c>
      <c r="G20" s="30">
        <v>14481.71</v>
      </c>
      <c r="H20" s="30">
        <v>20534.95</v>
      </c>
      <c r="I20" s="30">
        <v>41060.93</v>
      </c>
      <c r="J20" s="30">
        <v>10496.73</v>
      </c>
      <c r="K20" s="30">
        <f t="shared" si="3"/>
        <v>195881.72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-107.48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-107.48</v>
      </c>
      <c r="L23"/>
      <c r="M23"/>
      <c r="N23"/>
    </row>
    <row r="24" spans="1:14" ht="16.5" customHeight="1">
      <c r="A24" s="18" t="s">
        <v>70</v>
      </c>
      <c r="B24" s="30">
        <v>-32778.41</v>
      </c>
      <c r="C24" s="30">
        <v>-31585.02</v>
      </c>
      <c r="D24" s="30">
        <v>-34776.22</v>
      </c>
      <c r="E24" s="30">
        <v>-17901.92</v>
      </c>
      <c r="F24" s="30">
        <v>-22093.04</v>
      </c>
      <c r="G24" s="30">
        <v>-24289.2</v>
      </c>
      <c r="H24" s="30">
        <v>-23186.88</v>
      </c>
      <c r="I24" s="30">
        <v>-28453.37</v>
      </c>
      <c r="J24" s="30">
        <v>-11796.3</v>
      </c>
      <c r="K24" s="30">
        <f t="shared" si="3"/>
        <v>-226860.36000000002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-183874.8</v>
      </c>
      <c r="C27" s="30">
        <f t="shared" si="6"/>
        <v>-58043.2</v>
      </c>
      <c r="D27" s="30">
        <f t="shared" si="6"/>
        <v>-137564.31</v>
      </c>
      <c r="E27" s="30">
        <f t="shared" si="6"/>
        <v>375365.15</v>
      </c>
      <c r="F27" s="30">
        <f t="shared" si="6"/>
        <v>-42042</v>
      </c>
      <c r="G27" s="30">
        <f t="shared" si="6"/>
        <v>-185600.80000000002</v>
      </c>
      <c r="H27" s="30">
        <f t="shared" si="6"/>
        <v>-52028.119999999995</v>
      </c>
      <c r="I27" s="30">
        <f t="shared" si="6"/>
        <v>-98572.5</v>
      </c>
      <c r="J27" s="30">
        <f t="shared" si="6"/>
        <v>-31772.95</v>
      </c>
      <c r="K27" s="30">
        <f aca="true" t="shared" si="7" ref="K27:K35">SUM(B27:J27)</f>
        <v>-414133.52999999997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-183874.8</v>
      </c>
      <c r="C28" s="30">
        <f t="shared" si="8"/>
        <v>-58043.2</v>
      </c>
      <c r="D28" s="30">
        <f t="shared" si="8"/>
        <v>-101513.69</v>
      </c>
      <c r="E28" s="30">
        <f t="shared" si="8"/>
        <v>-155634.85</v>
      </c>
      <c r="F28" s="30">
        <f t="shared" si="8"/>
        <v>-42042</v>
      </c>
      <c r="G28" s="30">
        <f t="shared" si="8"/>
        <v>-185600.80000000002</v>
      </c>
      <c r="H28" s="30">
        <f t="shared" si="8"/>
        <v>-52028.119999999995</v>
      </c>
      <c r="I28" s="30">
        <f t="shared" si="8"/>
        <v>-98572.5</v>
      </c>
      <c r="J28" s="30">
        <f t="shared" si="8"/>
        <v>-21336.47</v>
      </c>
      <c r="K28" s="30">
        <f t="shared" si="7"/>
        <v>-898646.43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-57261.6</v>
      </c>
      <c r="C29" s="30">
        <f aca="true" t="shared" si="9" ref="C29:J29">-ROUND((C9)*$E$3,2)</f>
        <v>-54837.2</v>
      </c>
      <c r="D29" s="30">
        <f t="shared" si="9"/>
        <v>-67777.6</v>
      </c>
      <c r="E29" s="30">
        <f t="shared" si="9"/>
        <v>-34861.2</v>
      </c>
      <c r="F29" s="30">
        <f t="shared" si="9"/>
        <v>-42042</v>
      </c>
      <c r="G29" s="30">
        <f t="shared" si="9"/>
        <v>-28648.4</v>
      </c>
      <c r="H29" s="30">
        <f t="shared" si="9"/>
        <v>-25220.8</v>
      </c>
      <c r="I29" s="30">
        <f t="shared" si="9"/>
        <v>-56738</v>
      </c>
      <c r="J29" s="30">
        <f t="shared" si="9"/>
        <v>-8430.4</v>
      </c>
      <c r="K29" s="30">
        <f t="shared" si="7"/>
        <v>-375817.2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-431.2</v>
      </c>
      <c r="C31" s="30">
        <v>-61.6</v>
      </c>
      <c r="D31" s="30">
        <v>-83.6</v>
      </c>
      <c r="E31" s="30">
        <v>-30.8</v>
      </c>
      <c r="F31" s="26">
        <v>0</v>
      </c>
      <c r="G31" s="30">
        <v>-184.8</v>
      </c>
      <c r="H31" s="30">
        <v>-24.81</v>
      </c>
      <c r="I31" s="30">
        <v>-38.76</v>
      </c>
      <c r="J31" s="30">
        <v>-11.94</v>
      </c>
      <c r="K31" s="30">
        <f t="shared" si="7"/>
        <v>-867.51</v>
      </c>
      <c r="L31"/>
      <c r="M31"/>
      <c r="N31"/>
    </row>
    <row r="32" spans="1:14" ht="16.5" customHeight="1">
      <c r="A32" s="25" t="s">
        <v>21</v>
      </c>
      <c r="B32" s="30">
        <v>-126182</v>
      </c>
      <c r="C32" s="30">
        <v>-3144.4</v>
      </c>
      <c r="D32" s="30">
        <v>-33652.49</v>
      </c>
      <c r="E32" s="30">
        <v>-120742.85</v>
      </c>
      <c r="F32" s="26">
        <v>0</v>
      </c>
      <c r="G32" s="30">
        <v>-156767.6</v>
      </c>
      <c r="H32" s="30">
        <v>-26782.51</v>
      </c>
      <c r="I32" s="30">
        <v>-41795.74</v>
      </c>
      <c r="J32" s="30">
        <v>-12894.13</v>
      </c>
      <c r="K32" s="30">
        <f t="shared" si="7"/>
        <v>-521961.72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531000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484512.9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27">
        <v>1066000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27">
        <f>SUM(B41:J41)</f>
        <v>1066000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2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944407.3600000001</v>
      </c>
      <c r="C47" s="27">
        <f aca="true" t="shared" si="11" ref="C47:J47">IF(C17+C27+C48&lt;0,0,C17+C27+C48)</f>
        <v>1092827.6700000002</v>
      </c>
      <c r="D47" s="27">
        <f t="shared" si="11"/>
        <v>1239010.8299999998</v>
      </c>
      <c r="E47" s="27">
        <f t="shared" si="11"/>
        <v>1134294.3599999999</v>
      </c>
      <c r="F47" s="27">
        <f t="shared" si="11"/>
        <v>803688.2799999999</v>
      </c>
      <c r="G47" s="27">
        <f t="shared" si="11"/>
        <v>768767.04</v>
      </c>
      <c r="H47" s="27">
        <f t="shared" si="11"/>
        <v>801650.9999999999</v>
      </c>
      <c r="I47" s="27">
        <f t="shared" si="11"/>
        <v>1053123.88</v>
      </c>
      <c r="J47" s="27">
        <f t="shared" si="11"/>
        <v>406000.77</v>
      </c>
      <c r="K47" s="20">
        <f>SUM(B47:J47)</f>
        <v>8243771.190000001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944407.36</v>
      </c>
      <c r="C53" s="10">
        <f t="shared" si="13"/>
        <v>1092827.66</v>
      </c>
      <c r="D53" s="10">
        <f t="shared" si="13"/>
        <v>1239010.83</v>
      </c>
      <c r="E53" s="10">
        <f t="shared" si="13"/>
        <v>1134294.37</v>
      </c>
      <c r="F53" s="10">
        <f t="shared" si="13"/>
        <v>803688.28</v>
      </c>
      <c r="G53" s="10">
        <f t="shared" si="13"/>
        <v>768767.04</v>
      </c>
      <c r="H53" s="10">
        <f t="shared" si="13"/>
        <v>801650.99</v>
      </c>
      <c r="I53" s="10">
        <f>SUM(I54:I66)</f>
        <v>1053123.8800000001</v>
      </c>
      <c r="J53" s="10">
        <f t="shared" si="13"/>
        <v>406000.77</v>
      </c>
      <c r="K53" s="5">
        <f>SUM(K54:K66)</f>
        <v>8243771.180000002</v>
      </c>
      <c r="L53" s="9"/>
    </row>
    <row r="54" spans="1:11" ht="16.5" customHeight="1">
      <c r="A54" s="7" t="s">
        <v>60</v>
      </c>
      <c r="B54" s="8">
        <v>824656.51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824656.51</v>
      </c>
    </row>
    <row r="55" spans="1:11" ht="16.5" customHeight="1">
      <c r="A55" s="7" t="s">
        <v>61</v>
      </c>
      <c r="B55" s="8">
        <v>119750.85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119750.85</v>
      </c>
    </row>
    <row r="56" spans="1:11" ht="16.5" customHeight="1">
      <c r="A56" s="7" t="s">
        <v>4</v>
      </c>
      <c r="B56" s="6">
        <v>0</v>
      </c>
      <c r="C56" s="8">
        <v>1092827.66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1092827.66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1239010.83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1239010.83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1134294.37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1134294.37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803688.28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803688.28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768767.04</v>
      </c>
      <c r="H60" s="6">
        <v>0</v>
      </c>
      <c r="I60" s="6">
        <v>0</v>
      </c>
      <c r="J60" s="6">
        <v>0</v>
      </c>
      <c r="K60" s="5">
        <f t="shared" si="14"/>
        <v>768767.04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801650.99</v>
      </c>
      <c r="I61" s="6">
        <v>0</v>
      </c>
      <c r="J61" s="6">
        <v>0</v>
      </c>
      <c r="K61" s="5">
        <f t="shared" si="14"/>
        <v>801650.99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385022.09</v>
      </c>
      <c r="J63" s="6">
        <v>0</v>
      </c>
      <c r="K63" s="5">
        <f t="shared" si="14"/>
        <v>385022.09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668101.79</v>
      </c>
      <c r="J64" s="6">
        <v>0</v>
      </c>
      <c r="K64" s="5">
        <f t="shared" si="14"/>
        <v>668101.79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406000.77</v>
      </c>
      <c r="K65" s="5">
        <f t="shared" si="14"/>
        <v>406000.77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2020-08-17T17:59:50Z</dcterms:modified>
  <cp:category/>
  <cp:version/>
  <cp:contentType/>
  <cp:contentStatus/>
</cp:coreProperties>
</file>