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<sst xmlns="http://schemas.openxmlformats.org/spreadsheetml/2006/main" count="74" uniqueCount="73">
  <si>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</si>
  <si>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</si>
  <si>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</si>
  <si>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</si>
  <si>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</si>
  <si>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</si>
  <si>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</si>
  <si>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</si>
  <si>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</si>
  <si>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</si>
  <si>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</si>
  <si>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</si>
  <si>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</si>
  <si>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</si>
  <si>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</si>
  <si>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</si>
  <si>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</si>
  <si>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</si>
  <si>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</si>
  <si>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</si>
  <si>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</si>
  <si>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</si>
  <si>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</si>
  <si>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</si>
  <si>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</si>
  <si>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</si>
  <si>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</si>
  <si>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</si>
  <si>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</si>
  <si>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</si>
  <si>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</si>
  <si>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</si>
  <si>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</si>
  <si>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</si>
  <si>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</si>
  <si>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</si>
  <si>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</si>
  <si>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</si>
  <si>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</si>
  <si>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</si>
  <si>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</si>
  <si>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</si>
  <si>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</si>
  <si>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</si>
  <si>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</si>
  <si>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</si>
  <si>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</si>
  <si>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</si>
  <si>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</si>
  <si>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</si>
  <si>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</si>
  <si>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</si>
  <si>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</si>
  <si>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</si>
  <si>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</si>
  <si>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</si>
  <si>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</si>
  <si>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</si>
  <si>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</si>
  <si>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</si>
  <si>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</si>
  <si>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</si>
  <si>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</si>
  <si>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</si>
  <si>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</si>
  <si>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</si>
  <si>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</si>
  <si>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</si>
  <si>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</si>
  <si>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</si>
  <si>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</si>
  <si>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</si>
  <si>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09/08/20 - VENCIMENTO 14/08/20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</si>
</sst>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7" t="s">
        <v>51</v>
      </c>
      <c r="B4" s="58" t="s">
        <v>50</v>
      </c>
      <c r="C4" s="59"/>
      <c r="D4" s="59"/>
      <c r="E4" s="59"/>
      <c r="F4" s="59"/>
      <c r="G4" s="59"/>
      <c r="H4" s="59"/>
      <c r="I4" s="59"/>
      <c r="J4" s="59"/>
      <c r="K4" s="57" t="s">
        <v>49</v>
      </c>
    </row>
    <row r="5" spans="1:11" ht="43.5" customHeight="1">
      <c r="A5" s="57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7"/>
    </row>
    <row r="6" spans="1:11" ht="18.75" customHeight="1">
      <c r="A6" s="57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7"/>
    </row>
    <row r="7" spans="1:14" ht="16.5" customHeight="1">
      <c r="A7" s="13" t="s">
        <v>37</v>
      </c>
      <c r="B7" s="47">
        <f aca="true" t="shared" si="0" ref="B7:K7">B8+B11</f>
        <v>61884</v>
      </c>
      <c r="C7" s="47">
        <f t="shared" si="0"/>
        <v>46704</v>
      </c>
      <c r="D7" s="47">
        <f t="shared" si="0"/>
        <v>77857</v>
      </c>
      <c r="E7" s="47">
        <f t="shared" si="0"/>
        <v>34914</v>
      </c>
      <c r="F7" s="47">
        <f t="shared" si="0"/>
        <v>49375</v>
      </c>
      <c r="G7" s="47">
        <f t="shared" si="0"/>
        <v>62336</v>
      </c>
      <c r="H7" s="47">
        <f t="shared" si="0"/>
        <v>68281</v>
      </c>
      <c r="I7" s="47">
        <f t="shared" si="0"/>
        <v>79146</v>
      </c>
      <c r="J7" s="47">
        <f t="shared" si="0"/>
        <v>16158</v>
      </c>
      <c r="K7" s="47">
        <f t="shared" si="0"/>
        <v>496655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5437</v>
      </c>
      <c r="C8" s="45">
        <f t="shared" si="1"/>
        <v>5226</v>
      </c>
      <c r="D8" s="45">
        <f t="shared" si="1"/>
        <v>7697</v>
      </c>
      <c r="E8" s="45">
        <f t="shared" si="1"/>
        <v>3458</v>
      </c>
      <c r="F8" s="45">
        <f t="shared" si="1"/>
        <v>4364</v>
      </c>
      <c r="G8" s="45">
        <f t="shared" si="1"/>
        <v>3915</v>
      </c>
      <c r="H8" s="45">
        <f t="shared" si="1"/>
        <v>3524</v>
      </c>
      <c r="I8" s="45">
        <f t="shared" si="1"/>
        <v>5780</v>
      </c>
      <c r="J8" s="45">
        <f t="shared" si="1"/>
        <v>537</v>
      </c>
      <c r="K8" s="38">
        <f>SUM(B8:J8)</f>
        <v>39938</v>
      </c>
      <c r="L8"/>
      <c r="M8"/>
      <c r="N8"/>
    </row>
    <row r="9" spans="1:14" ht="16.5" customHeight="1">
      <c r="A9" s="22" t="s">
        <v>35</v>
      </c>
      <c r="B9" s="45">
        <v>5432</v>
      </c>
      <c r="C9" s="45">
        <v>5221</v>
      </c>
      <c r="D9" s="45">
        <v>7697</v>
      </c>
      <c r="E9" s="45">
        <v>3455</v>
      </c>
      <c r="F9" s="45">
        <v>4361</v>
      </c>
      <c r="G9" s="45">
        <v>3913</v>
      </c>
      <c r="H9" s="45">
        <v>3524</v>
      </c>
      <c r="I9" s="45">
        <v>5774</v>
      </c>
      <c r="J9" s="45">
        <v>537</v>
      </c>
      <c r="K9" s="38">
        <f>SUM(B9:J9)</f>
        <v>39914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5</v>
      </c>
      <c r="D10" s="45">
        <v>0</v>
      </c>
      <c r="E10" s="45">
        <v>3</v>
      </c>
      <c r="F10" s="45">
        <v>3</v>
      </c>
      <c r="G10" s="45">
        <v>2</v>
      </c>
      <c r="H10" s="45">
        <v>0</v>
      </c>
      <c r="I10" s="45">
        <v>6</v>
      </c>
      <c r="J10" s="45">
        <v>0</v>
      </c>
      <c r="K10" s="38">
        <f>SUM(B10:J10)</f>
        <v>24</v>
      </c>
      <c r="L10"/>
      <c r="M10"/>
      <c r="N10"/>
    </row>
    <row r="11" spans="1:14" ht="16.5" customHeight="1">
      <c r="A11" s="44" t="s">
        <v>33</v>
      </c>
      <c r="B11" s="43">
        <v>56447</v>
      </c>
      <c r="C11" s="43">
        <v>41478</v>
      </c>
      <c r="D11" s="43">
        <v>70160</v>
      </c>
      <c r="E11" s="43">
        <v>31456</v>
      </c>
      <c r="F11" s="43">
        <v>45011</v>
      </c>
      <c r="G11" s="43">
        <v>58421</v>
      </c>
      <c r="H11" s="43">
        <v>64757</v>
      </c>
      <c r="I11" s="43">
        <v>73366</v>
      </c>
      <c r="J11" s="43">
        <v>15621</v>
      </c>
      <c r="K11" s="38">
        <f>SUM(B11:J11)</f>
        <v>456717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1.49796953096979</v>
      </c>
      <c r="C15" s="39">
        <v>1.693157726808403</v>
      </c>
      <c r="D15" s="39">
        <v>1.226276197371403</v>
      </c>
      <c r="E15" s="39">
        <v>1.511597986362395</v>
      </c>
      <c r="F15" s="39">
        <v>1.50594980643948</v>
      </c>
      <c r="G15" s="39">
        <v>1.403840498026701</v>
      </c>
      <c r="H15" s="39">
        <v>1.381050495876835</v>
      </c>
      <c r="I15" s="39">
        <v>1.462295442289378</v>
      </c>
      <c r="J15" s="39">
        <v>1.785521838233863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299273.99</v>
      </c>
      <c r="C17" s="36">
        <f aca="true" t="shared" si="2" ref="C17:J17">C18+C19+C20+C21+C22+C23+C24</f>
        <v>278955.58999999997</v>
      </c>
      <c r="D17" s="36">
        <f t="shared" si="2"/>
        <v>371996.63</v>
      </c>
      <c r="E17" s="36">
        <f t="shared" si="2"/>
        <v>183743.9</v>
      </c>
      <c r="F17" s="36">
        <f t="shared" si="2"/>
        <v>273622.79</v>
      </c>
      <c r="G17" s="36">
        <f t="shared" si="2"/>
        <v>319344.89999999997</v>
      </c>
      <c r="H17" s="36">
        <f t="shared" si="2"/>
        <v>276757.02999999997</v>
      </c>
      <c r="I17" s="36">
        <f t="shared" si="2"/>
        <v>354939.12999999995</v>
      </c>
      <c r="J17" s="36">
        <f t="shared" si="2"/>
        <v>95165.52</v>
      </c>
      <c r="K17" s="36">
        <f aca="true" t="shared" si="3" ref="K17:K24">SUM(B17:J17)</f>
        <v>2453799.48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210455.11</v>
      </c>
      <c r="C18" s="30">
        <f t="shared" si="4"/>
        <v>174350.7</v>
      </c>
      <c r="D18" s="30">
        <f t="shared" si="4"/>
        <v>321962.05</v>
      </c>
      <c r="E18" s="30">
        <f t="shared" si="4"/>
        <v>125697.38</v>
      </c>
      <c r="F18" s="30">
        <f t="shared" si="4"/>
        <v>187985.44</v>
      </c>
      <c r="G18" s="30">
        <f t="shared" si="4"/>
        <v>239962.43</v>
      </c>
      <c r="H18" s="30">
        <f t="shared" si="4"/>
        <v>209527.08</v>
      </c>
      <c r="I18" s="30">
        <f t="shared" si="4"/>
        <v>245162.65</v>
      </c>
      <c r="J18" s="30">
        <f t="shared" si="4"/>
        <v>56706.5</v>
      </c>
      <c r="K18" s="30">
        <f t="shared" si="3"/>
        <v>1771809.3399999999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104800.23</v>
      </c>
      <c r="C19" s="30">
        <f t="shared" si="5"/>
        <v>120852.53</v>
      </c>
      <c r="D19" s="30">
        <f t="shared" si="5"/>
        <v>72852.35</v>
      </c>
      <c r="E19" s="30">
        <f t="shared" si="5"/>
        <v>64306.53</v>
      </c>
      <c r="F19" s="30">
        <f t="shared" si="5"/>
        <v>95111.2</v>
      </c>
      <c r="G19" s="30">
        <f t="shared" si="5"/>
        <v>96906.55</v>
      </c>
      <c r="H19" s="30">
        <f t="shared" si="5"/>
        <v>79840.4</v>
      </c>
      <c r="I19" s="30">
        <f t="shared" si="5"/>
        <v>113337.58</v>
      </c>
      <c r="J19" s="30">
        <f t="shared" si="5"/>
        <v>44544.19</v>
      </c>
      <c r="K19" s="30">
        <f t="shared" si="3"/>
        <v>792551.56</v>
      </c>
      <c r="L19"/>
      <c r="M19"/>
      <c r="N19"/>
    </row>
    <row r="20" spans="1:14" ht="16.5" customHeight="1">
      <c r="A20" s="18" t="s">
        <v>28</v>
      </c>
      <c r="B20" s="30">
        <v>15519.59</v>
      </c>
      <c r="C20" s="30">
        <v>15332.91</v>
      </c>
      <c r="D20" s="30">
        <v>11933.8</v>
      </c>
      <c r="E20" s="30">
        <v>10295.19</v>
      </c>
      <c r="F20" s="30">
        <v>11289.05</v>
      </c>
      <c r="G20" s="30">
        <v>6772.04</v>
      </c>
      <c r="H20" s="30">
        <v>10566.47</v>
      </c>
      <c r="I20" s="30">
        <v>23552.13</v>
      </c>
      <c r="J20" s="30">
        <v>5702.63</v>
      </c>
      <c r="K20" s="30">
        <f t="shared" si="3"/>
        <v>110963.81000000001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-32824.8</v>
      </c>
      <c r="C24" s="30">
        <v>-31580.55</v>
      </c>
      <c r="D24" s="30">
        <v>-34751.57</v>
      </c>
      <c r="E24" s="30">
        <v>-17879.06</v>
      </c>
      <c r="F24" s="30">
        <v>-22086.76</v>
      </c>
      <c r="G24" s="30">
        <v>-24296.12</v>
      </c>
      <c r="H24" s="30">
        <v>-23176.92</v>
      </c>
      <c r="I24" s="30">
        <v>-28437.09</v>
      </c>
      <c r="J24" s="30">
        <v>-11787.8</v>
      </c>
      <c r="K24" s="30">
        <f t="shared" si="3"/>
        <v>-226820.67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-23900.8</v>
      </c>
      <c r="C27" s="30">
        <f t="shared" si="6"/>
        <v>-22972.4</v>
      </c>
      <c r="D27" s="30">
        <f t="shared" si="6"/>
        <v>-69917.42000000001</v>
      </c>
      <c r="E27" s="30">
        <f t="shared" si="6"/>
        <v>-15202</v>
      </c>
      <c r="F27" s="30">
        <f t="shared" si="6"/>
        <v>-19188.4</v>
      </c>
      <c r="G27" s="30">
        <f t="shared" si="6"/>
        <v>-17217.2</v>
      </c>
      <c r="H27" s="30">
        <f t="shared" si="6"/>
        <v>-15505.6</v>
      </c>
      <c r="I27" s="30">
        <f t="shared" si="6"/>
        <v>-25405.6</v>
      </c>
      <c r="J27" s="30">
        <f t="shared" si="6"/>
        <v>-12799.279999999999</v>
      </c>
      <c r="K27" s="30">
        <f aca="true" t="shared" si="7" ref="K27:K35">SUM(B27:J27)</f>
        <v>-222108.7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-23900.8</v>
      </c>
      <c r="C28" s="30">
        <f t="shared" si="8"/>
        <v>-22972.4</v>
      </c>
      <c r="D28" s="30">
        <f t="shared" si="8"/>
        <v>-33866.8</v>
      </c>
      <c r="E28" s="30">
        <f t="shared" si="8"/>
        <v>-15202</v>
      </c>
      <c r="F28" s="30">
        <f t="shared" si="8"/>
        <v>-19188.4</v>
      </c>
      <c r="G28" s="30">
        <f t="shared" si="8"/>
        <v>-17217.2</v>
      </c>
      <c r="H28" s="30">
        <f t="shared" si="8"/>
        <v>-15505.6</v>
      </c>
      <c r="I28" s="30">
        <f t="shared" si="8"/>
        <v>-25405.6</v>
      </c>
      <c r="J28" s="30">
        <f t="shared" si="8"/>
        <v>-2362.8</v>
      </c>
      <c r="K28" s="30">
        <f t="shared" si="7"/>
        <v>-175621.6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-23900.8</v>
      </c>
      <c r="C29" s="30">
        <f aca="true" t="shared" si="9" ref="C29:J29">-ROUND((C9)*$E$3,2)</f>
        <v>-22972.4</v>
      </c>
      <c r="D29" s="30">
        <f t="shared" si="9"/>
        <v>-33866.8</v>
      </c>
      <c r="E29" s="30">
        <f t="shared" si="9"/>
        <v>-15202</v>
      </c>
      <c r="F29" s="30">
        <f t="shared" si="9"/>
        <v>-19188.4</v>
      </c>
      <c r="G29" s="30">
        <f t="shared" si="9"/>
        <v>-17217.2</v>
      </c>
      <c r="H29" s="30">
        <f t="shared" si="9"/>
        <v>-15505.6</v>
      </c>
      <c r="I29" s="30">
        <f t="shared" si="9"/>
        <v>-25405.6</v>
      </c>
      <c r="J29" s="30">
        <f t="shared" si="9"/>
        <v>-2362.8</v>
      </c>
      <c r="K29" s="30">
        <f t="shared" si="7"/>
        <v>-175621.6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275373.19</v>
      </c>
      <c r="C47" s="27">
        <f aca="true" t="shared" si="11" ref="C47:J47">IF(C17+C27+C48&lt;0,0,C17+C27+C48)</f>
        <v>255983.18999999997</v>
      </c>
      <c r="D47" s="27">
        <f t="shared" si="11"/>
        <v>302079.20999999996</v>
      </c>
      <c r="E47" s="27">
        <f t="shared" si="11"/>
        <v>168541.9</v>
      </c>
      <c r="F47" s="27">
        <f t="shared" si="11"/>
        <v>254434.38999999998</v>
      </c>
      <c r="G47" s="27">
        <f t="shared" si="11"/>
        <v>302127.69999999995</v>
      </c>
      <c r="H47" s="27">
        <f t="shared" si="11"/>
        <v>261251.42999999996</v>
      </c>
      <c r="I47" s="27">
        <f t="shared" si="11"/>
        <v>329533.52999999997</v>
      </c>
      <c r="J47" s="27">
        <f t="shared" si="11"/>
        <v>82366.24</v>
      </c>
      <c r="K47" s="20">
        <f>SUM(B47:J47)</f>
        <v>2231690.78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275373.19</v>
      </c>
      <c r="C53" s="10">
        <f t="shared" si="13"/>
        <v>255983.2</v>
      </c>
      <c r="D53" s="10">
        <f t="shared" si="13"/>
        <v>302079.21</v>
      </c>
      <c r="E53" s="10">
        <f t="shared" si="13"/>
        <v>168541.9</v>
      </c>
      <c r="F53" s="10">
        <f t="shared" si="13"/>
        <v>254434.38</v>
      </c>
      <c r="G53" s="10">
        <f t="shared" si="13"/>
        <v>302127.7</v>
      </c>
      <c r="H53" s="10">
        <f t="shared" si="13"/>
        <v>261251.43</v>
      </c>
      <c r="I53" s="10">
        <f>SUM(I54:I66)</f>
        <v>329533.53</v>
      </c>
      <c r="J53" s="10">
        <f t="shared" si="13"/>
        <v>82366.24</v>
      </c>
      <c r="K53" s="5">
        <f>SUM(K54:K66)</f>
        <v>2231690.7800000003</v>
      </c>
      <c r="L53" s="9"/>
    </row>
    <row r="54" spans="1:11" ht="16.5" customHeight="1">
      <c r="A54" s="7" t="s">
        <v>60</v>
      </c>
      <c r="B54" s="8">
        <v>240015.27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240015.27</v>
      </c>
    </row>
    <row r="55" spans="1:11" ht="16.5" customHeight="1">
      <c r="A55" s="7" t="s">
        <v>61</v>
      </c>
      <c r="B55" s="8">
        <v>35357.92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35357.92</v>
      </c>
    </row>
    <row r="56" spans="1:11" ht="16.5" customHeight="1">
      <c r="A56" s="7" t="s">
        <v>4</v>
      </c>
      <c r="B56" s="6">
        <v>0</v>
      </c>
      <c r="C56" s="8">
        <v>255983.2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255983.2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302079.21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302079.21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168541.9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168541.9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254434.38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254434.38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302127.7</v>
      </c>
      <c r="H60" s="6">
        <v>0</v>
      </c>
      <c r="I60" s="6">
        <v>0</v>
      </c>
      <c r="J60" s="6">
        <v>0</v>
      </c>
      <c r="K60" s="5">
        <f t="shared" si="14"/>
        <v>302127.7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261251.43</v>
      </c>
      <c r="I61" s="6">
        <v>0</v>
      </c>
      <c r="J61" s="6">
        <v>0</v>
      </c>
      <c r="K61" s="5">
        <f t="shared" si="14"/>
        <v>261251.43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111678.91</v>
      </c>
      <c r="J63" s="6">
        <v>0</v>
      </c>
      <c r="K63" s="5">
        <f t="shared" si="14"/>
        <v>111678.91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217854.62</v>
      </c>
      <c r="J64" s="6">
        <v>0</v>
      </c>
      <c r="K64" s="5">
        <f t="shared" si="14"/>
        <v>217854.62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82366.24</v>
      </c>
      <c r="K65" s="5">
        <f t="shared" si="14"/>
        <v>82366.24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2020-08-14T12:06:27Z</dcterms:modified>
  <cp:category/>
  <cp:version/>
  <cp:contentType/>
  <cp:contentStatus/>
</cp:coreProperties>
</file>