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<sst xmlns="http://schemas.openxmlformats.org/spreadsheetml/2006/main" count="74" uniqueCount="73">
  <si>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</si>
  <si>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</si>
  <si>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</si>
  <si>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</si>
  <si>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</si>
  <si>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</si>
  <si>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</si>
  <si>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</si>
  <si>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</si>
  <si>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</si>
  <si>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</si>
  <si>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</si>
  <si>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</si>
  <si>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</si>
  <si>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</si>
  <si>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</si>
  <si>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</si>
  <si>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</si>
  <si>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</si>
  <si>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</si>
  <si>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</si>
  <si>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</si>
  <si>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</si>
  <si>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</si>
  <si>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</si>
  <si>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</si>
  <si>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</si>
  <si>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</si>
  <si>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</si>
  <si>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</si>
  <si>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</si>
  <si>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</si>
  <si>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</si>
  <si>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</si>
  <si>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</si>
  <si>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</si>
  <si>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</si>
  <si>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</si>
  <si>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</si>
  <si>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</si>
  <si>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</si>
  <si>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</si>
  <si>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</si>
  <si>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</si>
  <si>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</si>
  <si>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</si>
  <si>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</si>
  <si>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</si>
  <si>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</si>
  <si>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</si>
  <si>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</si>
  <si>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</si>
  <si>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</si>
  <si>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</si>
  <si>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</si>
  <si>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</si>
  <si>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</si>
  <si>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</si>
  <si>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</si>
  <si>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</si>
  <si>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</si>
  <si>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</si>
  <si>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</si>
  <si>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</si>
  <si>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</si>
  <si>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</si>
  <si>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</si>
  <si>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</si>
  <si>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</si>
  <si>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</si>
  <si>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</si>
  <si>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</si>
  <si>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03/08/20 - VENCIMENTO 10/08/20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</si>
</sst>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52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49" t="s">
        <v>62</v>
      </c>
      <c r="C5" s="49" t="s">
        <v>48</v>
      </c>
      <c r="D5" s="50" t="s">
        <v>63</v>
      </c>
      <c r="E5" s="50" t="s">
        <v>64</v>
      </c>
      <c r="F5" s="50" t="s">
        <v>65</v>
      </c>
      <c r="G5" s="49" t="s">
        <v>66</v>
      </c>
      <c r="H5" s="50" t="s">
        <v>63</v>
      </c>
      <c r="I5" s="49" t="s">
        <v>47</v>
      </c>
      <c r="J5" s="49" t="s">
        <v>67</v>
      </c>
      <c r="K5" s="58"/>
    </row>
    <row r="6" spans="1:11" ht="18.75" customHeight="1">
      <c r="A6" s="58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8"/>
    </row>
    <row r="7" spans="1:14" ht="16.5" customHeight="1">
      <c r="A7" s="13" t="s">
        <v>37</v>
      </c>
      <c r="B7" s="47">
        <f aca="true" t="shared" si="0" ref="B7:K7">B8+B11</f>
        <v>196030</v>
      </c>
      <c r="C7" s="47">
        <f t="shared" si="0"/>
        <v>172197</v>
      </c>
      <c r="D7" s="47">
        <f t="shared" si="0"/>
        <v>243501</v>
      </c>
      <c r="E7" s="47">
        <f t="shared" si="0"/>
        <v>121354</v>
      </c>
      <c r="F7" s="47">
        <f t="shared" si="0"/>
        <v>133203</v>
      </c>
      <c r="G7" s="47">
        <f t="shared" si="0"/>
        <v>166845</v>
      </c>
      <c r="H7" s="47">
        <f t="shared" si="0"/>
        <v>180163</v>
      </c>
      <c r="I7" s="47">
        <f t="shared" si="0"/>
        <v>225248</v>
      </c>
      <c r="J7" s="47">
        <f t="shared" si="0"/>
        <v>61601</v>
      </c>
      <c r="K7" s="47">
        <f t="shared" si="0"/>
        <v>1500142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13280</v>
      </c>
      <c r="C8" s="45">
        <f t="shared" si="1"/>
        <v>13010</v>
      </c>
      <c r="D8" s="45">
        <f t="shared" si="1"/>
        <v>15969</v>
      </c>
      <c r="E8" s="45">
        <f t="shared" si="1"/>
        <v>8015</v>
      </c>
      <c r="F8" s="45">
        <f t="shared" si="1"/>
        <v>9743</v>
      </c>
      <c r="G8" s="45">
        <f t="shared" si="1"/>
        <v>7148</v>
      </c>
      <c r="H8" s="45">
        <f t="shared" si="1"/>
        <v>5988</v>
      </c>
      <c r="I8" s="45">
        <f t="shared" si="1"/>
        <v>12934</v>
      </c>
      <c r="J8" s="45">
        <f t="shared" si="1"/>
        <v>1901</v>
      </c>
      <c r="K8" s="38">
        <f>SUM(B8:J8)</f>
        <v>87988</v>
      </c>
      <c r="L8"/>
      <c r="M8"/>
      <c r="N8"/>
    </row>
    <row r="9" spans="1:14" ht="16.5" customHeight="1">
      <c r="A9" s="22" t="s">
        <v>35</v>
      </c>
      <c r="B9" s="45">
        <v>13275</v>
      </c>
      <c r="C9" s="45">
        <v>13009</v>
      </c>
      <c r="D9" s="45">
        <v>15968</v>
      </c>
      <c r="E9" s="45">
        <v>8005</v>
      </c>
      <c r="F9" s="45">
        <v>9738</v>
      </c>
      <c r="G9" s="45">
        <v>7148</v>
      </c>
      <c r="H9" s="45">
        <v>5988</v>
      </c>
      <c r="I9" s="45">
        <v>12926</v>
      </c>
      <c r="J9" s="45">
        <v>1901</v>
      </c>
      <c r="K9" s="38">
        <f>SUM(B9:J9)</f>
        <v>87958</v>
      </c>
      <c r="L9"/>
      <c r="M9"/>
      <c r="N9"/>
    </row>
    <row r="10" spans="1:14" ht="16.5" customHeight="1">
      <c r="A10" s="22" t="s">
        <v>34</v>
      </c>
      <c r="B10" s="45">
        <v>5</v>
      </c>
      <c r="C10" s="45">
        <v>1</v>
      </c>
      <c r="D10" s="45">
        <v>1</v>
      </c>
      <c r="E10" s="45">
        <v>10</v>
      </c>
      <c r="F10" s="45">
        <v>5</v>
      </c>
      <c r="G10" s="45">
        <v>0</v>
      </c>
      <c r="H10" s="45">
        <v>0</v>
      </c>
      <c r="I10" s="45">
        <v>8</v>
      </c>
      <c r="J10" s="45">
        <v>0</v>
      </c>
      <c r="K10" s="38">
        <f>SUM(B10:J10)</f>
        <v>30</v>
      </c>
      <c r="L10"/>
      <c r="M10"/>
      <c r="N10"/>
    </row>
    <row r="11" spans="1:14" ht="16.5" customHeight="1">
      <c r="A11" s="44" t="s">
        <v>33</v>
      </c>
      <c r="B11" s="43">
        <v>182750</v>
      </c>
      <c r="C11" s="43">
        <v>159187</v>
      </c>
      <c r="D11" s="43">
        <v>227532</v>
      </c>
      <c r="E11" s="43">
        <v>113339</v>
      </c>
      <c r="F11" s="43">
        <v>123460</v>
      </c>
      <c r="G11" s="43">
        <v>159697</v>
      </c>
      <c r="H11" s="43">
        <v>174175</v>
      </c>
      <c r="I11" s="43">
        <v>212314</v>
      </c>
      <c r="J11" s="43">
        <v>59700</v>
      </c>
      <c r="K11" s="38">
        <f>SUM(B11:J11)</f>
        <v>1412154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3.4008</v>
      </c>
      <c r="C13" s="42">
        <v>3.7331</v>
      </c>
      <c r="D13" s="42">
        <v>4.1353</v>
      </c>
      <c r="E13" s="42">
        <v>3.6002</v>
      </c>
      <c r="F13" s="42">
        <v>3.8073</v>
      </c>
      <c r="G13" s="42">
        <v>3.8495</v>
      </c>
      <c r="H13" s="42">
        <v>3.0686</v>
      </c>
      <c r="I13" s="42">
        <v>3.0976</v>
      </c>
      <c r="J13" s="42">
        <v>3.5095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1.684017470073707</v>
      </c>
      <c r="C15" s="39">
        <v>1.810136208950235</v>
      </c>
      <c r="D15" s="39">
        <v>1.387374849041038</v>
      </c>
      <c r="E15" s="39">
        <v>1.735772756129282</v>
      </c>
      <c r="F15" s="39">
        <v>1.671286115777191</v>
      </c>
      <c r="G15" s="39">
        <v>1.516838131011427</v>
      </c>
      <c r="H15" s="39">
        <v>1.55457764110796</v>
      </c>
      <c r="I15" s="39">
        <v>1.626069690227938</v>
      </c>
      <c r="J15" s="39">
        <v>2.028130149388487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71</v>
      </c>
      <c r="B17" s="36">
        <f>B18+B19+B20+B21+B22+B23+B24</f>
        <v>1117890.5000000002</v>
      </c>
      <c r="C17" s="36">
        <f aca="true" t="shared" si="2" ref="C17:J17">C18+C19+C20+C21+C22+C23+C24</f>
        <v>1154665.2399999998</v>
      </c>
      <c r="D17" s="36">
        <f t="shared" si="2"/>
        <v>1382335.98</v>
      </c>
      <c r="E17" s="36">
        <f t="shared" si="2"/>
        <v>760398.59</v>
      </c>
      <c r="F17" s="36">
        <f t="shared" si="2"/>
        <v>847632.05</v>
      </c>
      <c r="G17" s="36">
        <f t="shared" si="2"/>
        <v>964494.4899999999</v>
      </c>
      <c r="H17" s="36">
        <f t="shared" si="2"/>
        <v>857438.85</v>
      </c>
      <c r="I17" s="36">
        <f t="shared" si="2"/>
        <v>1147499.7699999998</v>
      </c>
      <c r="J17" s="36">
        <f t="shared" si="2"/>
        <v>437201.68</v>
      </c>
      <c r="K17" s="36">
        <f aca="true" t="shared" si="3" ref="K17:K24">SUM(B17:J17)</f>
        <v>8669557.15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666658.82</v>
      </c>
      <c r="C18" s="30">
        <f t="shared" si="4"/>
        <v>642828.62</v>
      </c>
      <c r="D18" s="30">
        <f t="shared" si="4"/>
        <v>1006949.69</v>
      </c>
      <c r="E18" s="30">
        <f t="shared" si="4"/>
        <v>436898.67</v>
      </c>
      <c r="F18" s="30">
        <f t="shared" si="4"/>
        <v>507143.78</v>
      </c>
      <c r="G18" s="30">
        <f t="shared" si="4"/>
        <v>642269.83</v>
      </c>
      <c r="H18" s="30">
        <f t="shared" si="4"/>
        <v>552848.18</v>
      </c>
      <c r="I18" s="30">
        <f t="shared" si="4"/>
        <v>697728.2</v>
      </c>
      <c r="J18" s="30">
        <f t="shared" si="4"/>
        <v>216188.71</v>
      </c>
      <c r="K18" s="30">
        <f t="shared" si="3"/>
        <v>5369514.5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456006.28</v>
      </c>
      <c r="C19" s="30">
        <f t="shared" si="5"/>
        <v>520778.74</v>
      </c>
      <c r="D19" s="30">
        <f t="shared" si="5"/>
        <v>390066.98</v>
      </c>
      <c r="E19" s="30">
        <f t="shared" si="5"/>
        <v>321458.14</v>
      </c>
      <c r="F19" s="30">
        <f t="shared" si="5"/>
        <v>340438.58</v>
      </c>
      <c r="G19" s="30">
        <f t="shared" si="5"/>
        <v>331949.54</v>
      </c>
      <c r="H19" s="30">
        <f t="shared" si="5"/>
        <v>306597.24</v>
      </c>
      <c r="I19" s="30">
        <f t="shared" si="5"/>
        <v>436826.48</v>
      </c>
      <c r="J19" s="30">
        <f t="shared" si="5"/>
        <v>222270.13</v>
      </c>
      <c r="K19" s="30">
        <f t="shared" si="3"/>
        <v>3326392.11</v>
      </c>
      <c r="L19"/>
      <c r="M19"/>
      <c r="N19"/>
    </row>
    <row r="20" spans="1:14" ht="16.5" customHeight="1">
      <c r="A20" s="18" t="s">
        <v>28</v>
      </c>
      <c r="B20" s="30">
        <v>26937.79</v>
      </c>
      <c r="C20" s="30">
        <v>22642.9</v>
      </c>
      <c r="D20" s="30">
        <v>20142.93</v>
      </c>
      <c r="E20" s="30">
        <v>18619.84</v>
      </c>
      <c r="F20" s="30">
        <v>20818.87</v>
      </c>
      <c r="G20" s="30">
        <v>14564.32</v>
      </c>
      <c r="H20" s="30">
        <v>21211.22</v>
      </c>
      <c r="I20" s="30">
        <v>41398.46</v>
      </c>
      <c r="J20" s="30">
        <v>10539.14</v>
      </c>
      <c r="K20" s="30">
        <f t="shared" si="3"/>
        <v>196875.46999999997</v>
      </c>
      <c r="L20"/>
      <c r="M20"/>
      <c r="N20"/>
    </row>
    <row r="21" spans="1:14" ht="16.5" customHeight="1">
      <c r="A21" s="18" t="s">
        <v>27</v>
      </c>
      <c r="B21" s="30">
        <v>1323.86</v>
      </c>
      <c r="C21" s="34">
        <v>0</v>
      </c>
      <c r="D21" s="34">
        <v>0</v>
      </c>
      <c r="E21" s="30">
        <v>1323.86</v>
      </c>
      <c r="F21" s="30">
        <v>1323.86</v>
      </c>
      <c r="G21" s="34">
        <v>0</v>
      </c>
      <c r="H21" s="34">
        <v>0</v>
      </c>
      <c r="I21" s="34">
        <v>0</v>
      </c>
      <c r="J21" s="34">
        <v>0</v>
      </c>
      <c r="K21" s="30">
        <f t="shared" si="3"/>
        <v>3971.58</v>
      </c>
      <c r="L21"/>
      <c r="M21"/>
      <c r="N21"/>
    </row>
    <row r="22" spans="1:14" ht="16.5" customHeight="1">
      <c r="A22" s="18" t="s">
        <v>26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f t="shared" si="3"/>
        <v>0</v>
      </c>
      <c r="L22"/>
      <c r="M22"/>
      <c r="N22"/>
    </row>
    <row r="23" spans="1:14" ht="16.5" customHeight="1">
      <c r="A23" s="18" t="s">
        <v>69</v>
      </c>
      <c r="B23" s="30">
        <v>-537.4</v>
      </c>
      <c r="C23" s="30">
        <v>0</v>
      </c>
      <c r="D23" s="30">
        <v>-117.94</v>
      </c>
      <c r="E23" s="30">
        <v>0</v>
      </c>
      <c r="F23" s="30">
        <v>0</v>
      </c>
      <c r="G23" s="30">
        <v>0</v>
      </c>
      <c r="H23" s="30">
        <v>-104.06</v>
      </c>
      <c r="I23" s="30">
        <v>0</v>
      </c>
      <c r="J23" s="30">
        <v>0</v>
      </c>
      <c r="K23" s="30">
        <f t="shared" si="3"/>
        <v>-759.3999999999999</v>
      </c>
      <c r="L23"/>
      <c r="M23"/>
      <c r="N23"/>
    </row>
    <row r="24" spans="1:14" ht="16.5" customHeight="1">
      <c r="A24" s="18" t="s">
        <v>70</v>
      </c>
      <c r="B24" s="30">
        <v>-32498.85</v>
      </c>
      <c r="C24" s="30">
        <v>-31585.02</v>
      </c>
      <c r="D24" s="30">
        <v>-34705.68</v>
      </c>
      <c r="E24" s="30">
        <v>-17901.92</v>
      </c>
      <c r="F24" s="30">
        <v>-22093.04</v>
      </c>
      <c r="G24" s="30">
        <v>-24289.2</v>
      </c>
      <c r="H24" s="30">
        <v>-23113.73</v>
      </c>
      <c r="I24" s="30">
        <v>-28453.37</v>
      </c>
      <c r="J24" s="30">
        <v>-11796.3</v>
      </c>
      <c r="K24" s="30">
        <f t="shared" si="3"/>
        <v>-226437.11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25</v>
      </c>
      <c r="B27" s="30">
        <f aca="true" t="shared" si="6" ref="B27:J27">+B28+B33+B45</f>
        <v>-121139.67000000001</v>
      </c>
      <c r="C27" s="30">
        <f t="shared" si="6"/>
        <v>-60972.95</v>
      </c>
      <c r="D27" s="30">
        <f t="shared" si="6"/>
        <v>-125102.66</v>
      </c>
      <c r="E27" s="30">
        <f t="shared" si="6"/>
        <v>-104155.35</v>
      </c>
      <c r="F27" s="30">
        <f t="shared" si="6"/>
        <v>-42847.2</v>
      </c>
      <c r="G27" s="30">
        <f t="shared" si="6"/>
        <v>-121686.87000000001</v>
      </c>
      <c r="H27" s="30">
        <f t="shared" si="6"/>
        <v>-41909.54</v>
      </c>
      <c r="I27" s="30">
        <f t="shared" si="6"/>
        <v>-81160.38</v>
      </c>
      <c r="J27" s="30">
        <f t="shared" si="6"/>
        <v>-26293.199999999997</v>
      </c>
      <c r="K27" s="30">
        <f aca="true" t="shared" si="7" ref="K27:K35">SUM(B27:J27)</f>
        <v>-725267.8200000001</v>
      </c>
      <c r="L27"/>
      <c r="M27"/>
      <c r="N27"/>
    </row>
    <row r="28" spans="1:14" ht="16.5" customHeight="1">
      <c r="A28" s="18" t="s">
        <v>24</v>
      </c>
      <c r="B28" s="30">
        <f aca="true" t="shared" si="8" ref="B28:J28">B29+B30+B31+B32</f>
        <v>-121139.67000000001</v>
      </c>
      <c r="C28" s="30">
        <f t="shared" si="8"/>
        <v>-60972.95</v>
      </c>
      <c r="D28" s="30">
        <f t="shared" si="8"/>
        <v>-89052.04</v>
      </c>
      <c r="E28" s="30">
        <f t="shared" si="8"/>
        <v>-104155.35</v>
      </c>
      <c r="F28" s="30">
        <f t="shared" si="8"/>
        <v>-42847.2</v>
      </c>
      <c r="G28" s="30">
        <f t="shared" si="8"/>
        <v>-121686.87000000001</v>
      </c>
      <c r="H28" s="30">
        <f t="shared" si="8"/>
        <v>-41909.54</v>
      </c>
      <c r="I28" s="30">
        <f t="shared" si="8"/>
        <v>-81160.38</v>
      </c>
      <c r="J28" s="30">
        <f t="shared" si="8"/>
        <v>-15856.72</v>
      </c>
      <c r="K28" s="30">
        <f t="shared" si="7"/>
        <v>-678780.7200000001</v>
      </c>
      <c r="L28"/>
      <c r="M28"/>
      <c r="N28"/>
    </row>
    <row r="29" spans="1:14" s="23" customFormat="1" ht="16.5" customHeight="1">
      <c r="A29" s="29" t="s">
        <v>59</v>
      </c>
      <c r="B29" s="30">
        <f>-ROUND((B9)*$E$3,2)</f>
        <v>-58410</v>
      </c>
      <c r="C29" s="30">
        <f aca="true" t="shared" si="9" ref="C29:J29">-ROUND((C9)*$E$3,2)</f>
        <v>-57239.6</v>
      </c>
      <c r="D29" s="30">
        <f t="shared" si="9"/>
        <v>-70259.2</v>
      </c>
      <c r="E29" s="30">
        <f t="shared" si="9"/>
        <v>-35222</v>
      </c>
      <c r="F29" s="30">
        <f t="shared" si="9"/>
        <v>-42847.2</v>
      </c>
      <c r="G29" s="30">
        <f t="shared" si="9"/>
        <v>-31451.2</v>
      </c>
      <c r="H29" s="30">
        <f t="shared" si="9"/>
        <v>-26347.2</v>
      </c>
      <c r="I29" s="30">
        <f t="shared" si="9"/>
        <v>-56874.4</v>
      </c>
      <c r="J29" s="30">
        <f t="shared" si="9"/>
        <v>-8364.4</v>
      </c>
      <c r="K29" s="30">
        <f t="shared" si="7"/>
        <v>-387015.20000000007</v>
      </c>
      <c r="L29" s="28"/>
      <c r="M29"/>
      <c r="N29"/>
    </row>
    <row r="30" spans="1:14" ht="16.5" customHeight="1">
      <c r="A30" s="25" t="s">
        <v>23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22</v>
      </c>
      <c r="B31" s="30">
        <v>-184.8</v>
      </c>
      <c r="C31" s="30">
        <v>-61.6</v>
      </c>
      <c r="D31" s="30">
        <v>-92.4</v>
      </c>
      <c r="E31" s="30">
        <v>-184.8</v>
      </c>
      <c r="F31" s="26">
        <v>0</v>
      </c>
      <c r="G31" s="30">
        <v>-61.6</v>
      </c>
      <c r="H31" s="30">
        <v>0</v>
      </c>
      <c r="I31" s="30">
        <v>0</v>
      </c>
      <c r="J31" s="30">
        <v>0</v>
      </c>
      <c r="K31" s="30">
        <f t="shared" si="7"/>
        <v>-585.2</v>
      </c>
      <c r="L31"/>
      <c r="M31"/>
      <c r="N31"/>
    </row>
    <row r="32" spans="1:14" ht="16.5" customHeight="1">
      <c r="A32" s="25" t="s">
        <v>21</v>
      </c>
      <c r="B32" s="30">
        <v>-62544.87</v>
      </c>
      <c r="C32" s="30">
        <v>-3671.75</v>
      </c>
      <c r="D32" s="30">
        <v>-18700.44</v>
      </c>
      <c r="E32" s="30">
        <v>-68748.55</v>
      </c>
      <c r="F32" s="26">
        <v>0</v>
      </c>
      <c r="G32" s="30">
        <v>-90174.07</v>
      </c>
      <c r="H32" s="30">
        <v>-15562.34</v>
      </c>
      <c r="I32" s="30">
        <v>-24285.98</v>
      </c>
      <c r="J32" s="30">
        <v>-7492.32</v>
      </c>
      <c r="K32" s="30">
        <f t="shared" si="7"/>
        <v>-291180.32</v>
      </c>
      <c r="L32"/>
      <c r="M32"/>
      <c r="N32"/>
    </row>
    <row r="33" spans="1:14" s="23" customFormat="1" ht="16.5" customHeight="1">
      <c r="A33" s="18" t="s">
        <v>20</v>
      </c>
      <c r="B33" s="27">
        <f aca="true" t="shared" si="10" ref="B33:J33">SUM(B34:B43)</f>
        <v>0</v>
      </c>
      <c r="C33" s="27">
        <f t="shared" si="10"/>
        <v>0</v>
      </c>
      <c r="D33" s="27">
        <f t="shared" si="10"/>
        <v>-36050.62</v>
      </c>
      <c r="E33" s="27">
        <f t="shared" si="10"/>
        <v>0</v>
      </c>
      <c r="F33" s="27">
        <f t="shared" si="10"/>
        <v>0</v>
      </c>
      <c r="G33" s="27">
        <f t="shared" si="10"/>
        <v>0</v>
      </c>
      <c r="H33" s="27">
        <f t="shared" si="10"/>
        <v>0</v>
      </c>
      <c r="I33" s="27">
        <f t="shared" si="10"/>
        <v>0</v>
      </c>
      <c r="J33" s="27">
        <f t="shared" si="10"/>
        <v>-10436.48</v>
      </c>
      <c r="K33" s="30">
        <f t="shared" si="7"/>
        <v>-46487.100000000006</v>
      </c>
      <c r="L33"/>
      <c r="M33"/>
      <c r="N33"/>
    </row>
    <row r="34" spans="1:14" ht="16.5" customHeight="1">
      <c r="A34" s="25" t="s">
        <v>19</v>
      </c>
      <c r="B34" s="17">
        <v>0</v>
      </c>
      <c r="C34" s="17">
        <v>0</v>
      </c>
      <c r="D34" s="27">
        <v>-36050.62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-10436.48</v>
      </c>
      <c r="K34" s="30">
        <f t="shared" si="7"/>
        <v>-46487.100000000006</v>
      </c>
      <c r="L34"/>
      <c r="M34"/>
      <c r="N34"/>
    </row>
    <row r="35" spans="1:14" ht="16.5" customHeight="1">
      <c r="A35" s="25" t="s">
        <v>18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17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10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f>SUM(B45:J45)</f>
        <v>0</v>
      </c>
      <c r="L45" s="21"/>
      <c r="M45"/>
      <c r="N45"/>
    </row>
    <row r="46" spans="1:12" ht="12" customHeight="1">
      <c r="A46" s="18"/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/>
      <c r="L46" s="9"/>
    </row>
    <row r="47" spans="1:12" ht="16.5" customHeight="1">
      <c r="A47" s="16" t="s">
        <v>8</v>
      </c>
      <c r="B47" s="27">
        <f>IF(B17+B27+B48&lt;0,0,B17+B27+B48)</f>
        <v>996750.8300000002</v>
      </c>
      <c r="C47" s="27">
        <f aca="true" t="shared" si="11" ref="C47:J47">IF(C17+C27+C48&lt;0,0,C17+C27+C48)</f>
        <v>1093692.2899999998</v>
      </c>
      <c r="D47" s="27">
        <f t="shared" si="11"/>
        <v>1257233.32</v>
      </c>
      <c r="E47" s="27">
        <f t="shared" si="11"/>
        <v>656243.24</v>
      </c>
      <c r="F47" s="27">
        <f t="shared" si="11"/>
        <v>804784.8500000001</v>
      </c>
      <c r="G47" s="27">
        <f t="shared" si="11"/>
        <v>842807.6199999999</v>
      </c>
      <c r="H47" s="27">
        <f t="shared" si="11"/>
        <v>815529.3099999999</v>
      </c>
      <c r="I47" s="27">
        <f t="shared" si="11"/>
        <v>1066339.3899999997</v>
      </c>
      <c r="J47" s="27">
        <f t="shared" si="11"/>
        <v>410908.48</v>
      </c>
      <c r="K47" s="20">
        <f>SUM(B47:J47)</f>
        <v>7944289.33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f aca="true" t="shared" si="13" ref="B53:J53">SUM(B54:B65)</f>
        <v>996750.83</v>
      </c>
      <c r="C53" s="10">
        <f t="shared" si="13"/>
        <v>1093692.29</v>
      </c>
      <c r="D53" s="10">
        <f t="shared" si="13"/>
        <v>1257233.31</v>
      </c>
      <c r="E53" s="10">
        <f t="shared" si="13"/>
        <v>656243.24</v>
      </c>
      <c r="F53" s="10">
        <f t="shared" si="13"/>
        <v>804784.85</v>
      </c>
      <c r="G53" s="10">
        <f t="shared" si="13"/>
        <v>842807.62</v>
      </c>
      <c r="H53" s="10">
        <f t="shared" si="13"/>
        <v>815529.32</v>
      </c>
      <c r="I53" s="10">
        <f>SUM(I54:I66)</f>
        <v>1066339.4</v>
      </c>
      <c r="J53" s="10">
        <f t="shared" si="13"/>
        <v>410908.48</v>
      </c>
      <c r="K53" s="5">
        <f>SUM(K54:K66)</f>
        <v>7944289.34</v>
      </c>
      <c r="L53" s="9"/>
    </row>
    <row r="54" spans="1:11" ht="16.5" customHeight="1">
      <c r="A54" s="7" t="s">
        <v>60</v>
      </c>
      <c r="B54" s="8">
        <v>870960.88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870960.88</v>
      </c>
    </row>
    <row r="55" spans="1:11" ht="16.5" customHeight="1">
      <c r="A55" s="7" t="s">
        <v>61</v>
      </c>
      <c r="B55" s="8">
        <v>125789.95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125789.95</v>
      </c>
    </row>
    <row r="56" spans="1:11" ht="16.5" customHeight="1">
      <c r="A56" s="7" t="s">
        <v>4</v>
      </c>
      <c r="B56" s="6">
        <v>0</v>
      </c>
      <c r="C56" s="8">
        <v>1093692.29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1093692.29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1257233.31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1257233.31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656243.24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656243.24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804784.85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804784.85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842807.62</v>
      </c>
      <c r="H60" s="6">
        <v>0</v>
      </c>
      <c r="I60" s="6">
        <v>0</v>
      </c>
      <c r="J60" s="6">
        <v>0</v>
      </c>
      <c r="K60" s="5">
        <f t="shared" si="14"/>
        <v>842807.62</v>
      </c>
    </row>
    <row r="61" spans="1:11" ht="16.5" customHeight="1">
      <c r="A61" s="7" t="s">
        <v>53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815529.32</v>
      </c>
      <c r="I61" s="6">
        <v>0</v>
      </c>
      <c r="J61" s="6">
        <v>0</v>
      </c>
      <c r="K61" s="5">
        <f t="shared" si="14"/>
        <v>815529.32</v>
      </c>
    </row>
    <row r="62" spans="1:11" ht="16.5" customHeight="1">
      <c r="A62" s="7" t="s">
        <v>54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0</v>
      </c>
    </row>
    <row r="63" spans="1:11" ht="16.5" customHeight="1">
      <c r="A63" s="7" t="s">
        <v>55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383242.38</v>
      </c>
      <c r="J63" s="6">
        <v>0</v>
      </c>
      <c r="K63" s="5">
        <f t="shared" si="14"/>
        <v>383242.38</v>
      </c>
    </row>
    <row r="64" spans="1:11" ht="16.5" customHeight="1">
      <c r="A64" s="7" t="s">
        <v>56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683097.02</v>
      </c>
      <c r="J64" s="6">
        <v>0</v>
      </c>
      <c r="K64" s="5">
        <f t="shared" si="14"/>
        <v>683097.02</v>
      </c>
    </row>
    <row r="65" spans="1:11" ht="16.5" customHeight="1">
      <c r="A65" s="7" t="s">
        <v>57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8">
        <v>410908.48</v>
      </c>
      <c r="K65" s="5">
        <f t="shared" si="14"/>
        <v>410908.48</v>
      </c>
    </row>
    <row r="66" spans="1:11" ht="18" customHeight="1">
      <c r="A66" s="4" t="s">
        <v>68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2">
        <f>SUM(B66:J66)</f>
        <v>0</v>
      </c>
    </row>
    <row r="67" ht="18" customHeight="1"/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2020-08-10T11:39:22Z</dcterms:modified>
  <cp:category/>
  <cp:version/>
  <cp:contentType/>
  <cp:contentStatus/>
</cp:coreProperties>
</file>