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<sst xmlns="http://schemas.openxmlformats.org/spreadsheetml/2006/main" count="79" uniqueCount="78">
  <si>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</si>
  <si>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</si>
  <si>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</si>
  <si>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</si>
  <si>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</si>
  <si>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</si>
  <si>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</si>
  <si>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</si>
  <si>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</si>
  <si>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</si>
  <si>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</si>
  <si>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</si>
  <si>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</si>
  <si>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</si>
  <si>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</si>
  <si>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</si>
  <si>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</si>
  <si>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</si>
  <si>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</si>
  <si>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</si>
  <si>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</si>
  <si>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</si>
  <si>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</si>
  <si>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</si>
  <si>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</si>
  <si>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</si>
  <si>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</si>
  <si>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</si>
  <si>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</si>
  <si>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</si>
  <si>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</si>
  <si>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</si>
  <si>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</si>
  <si>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</si>
  <si>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</si>
  <si>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</si>
  <si>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</si>
  <si>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</si>
  <si>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</si>
  <si>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</si>
  <si>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</si>
  <si>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</si>
  <si>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</si>
  <si>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</si>
  <si>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</si>
  <si>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</si>
  <si>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</si>
  <si>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</si>
  <si>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</si>
  <si>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</si>
  <si>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</si>
  <si>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</si>
  <si>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</si>
  <si>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</si>
  <si>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</si>
  <si>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</si>
  <si>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</si>
  <si>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</si>
  <si>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</si>
  <si>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</si>
  <si>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</si>
  <si>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</si>
  <si>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</si>
  <si>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</si>
  <si>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</si>
  <si>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</si>
  <si>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</si>
  <si>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</si>
  <si>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</si>
  <si>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</si>
  <si>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</si>
  <si>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</si>
  <si>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</si>
  <si>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</si>
  <si>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</si>
  <si>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</si>
  <si>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31/08/20 - VENCIMENTO 08/09/20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</si>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</sst>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54773</v>
      </c>
      <c r="C7" s="10">
        <f>C8+C11</f>
        <v>69252</v>
      </c>
      <c r="D7" s="10">
        <f aca="true" t="shared" si="0" ref="D7:K7">D8+D11</f>
        <v>189490</v>
      </c>
      <c r="E7" s="10">
        <f t="shared" si="0"/>
        <v>180777</v>
      </c>
      <c r="F7" s="10">
        <f t="shared" si="0"/>
        <v>184089</v>
      </c>
      <c r="G7" s="10">
        <f t="shared" si="0"/>
        <v>90516</v>
      </c>
      <c r="H7" s="10">
        <f t="shared" si="0"/>
        <v>43468</v>
      </c>
      <c r="I7" s="10">
        <f t="shared" si="0"/>
        <v>82449</v>
      </c>
      <c r="J7" s="10">
        <f t="shared" si="0"/>
        <v>56127</v>
      </c>
      <c r="K7" s="10">
        <f t="shared" si="0"/>
        <v>139834</v>
      </c>
      <c r="L7" s="10">
        <f>SUM(B7:K7)</f>
        <v>1090775</v>
      </c>
      <c r="M7" s="11"/>
    </row>
    <row r="8" spans="1:13" ht="17.25" customHeight="1">
      <c r="A8" s="12" t="s">
        <v>18</v>
      </c>
      <c r="B8" s="13">
        <f>B9+B10</f>
        <v>4185</v>
      </c>
      <c r="C8" s="13">
        <f aca="true" t="shared" si="1" ref="C8:K8">C9+C10</f>
        <v>5189</v>
      </c>
      <c r="D8" s="13">
        <f t="shared" si="1"/>
        <v>13845</v>
      </c>
      <c r="E8" s="13">
        <f t="shared" si="1"/>
        <v>12734</v>
      </c>
      <c r="F8" s="13">
        <f t="shared" si="1"/>
        <v>12104</v>
      </c>
      <c r="G8" s="13">
        <f t="shared" si="1"/>
        <v>6588</v>
      </c>
      <c r="H8" s="13">
        <f t="shared" si="1"/>
        <v>2875</v>
      </c>
      <c r="I8" s="13">
        <f t="shared" si="1"/>
        <v>4301</v>
      </c>
      <c r="J8" s="13">
        <f t="shared" si="1"/>
        <v>3242</v>
      </c>
      <c r="K8" s="13">
        <f t="shared" si="1"/>
        <v>8821</v>
      </c>
      <c r="L8" s="13">
        <f>SUM(B8:K8)</f>
        <v>73884</v>
      </c>
      <c r="M8"/>
    </row>
    <row r="9" spans="1:13" ht="17.25" customHeight="1">
      <c r="A9" s="14" t="s">
        <v>19</v>
      </c>
      <c r="B9" s="15">
        <v>4185</v>
      </c>
      <c r="C9" s="15">
        <v>5189</v>
      </c>
      <c r="D9" s="15">
        <v>13845</v>
      </c>
      <c r="E9" s="15">
        <v>12734</v>
      </c>
      <c r="F9" s="15">
        <v>12104</v>
      </c>
      <c r="G9" s="15">
        <v>6588</v>
      </c>
      <c r="H9" s="15">
        <v>2875</v>
      </c>
      <c r="I9" s="15">
        <v>4301</v>
      </c>
      <c r="J9" s="15">
        <v>3242</v>
      </c>
      <c r="K9" s="15">
        <v>8821</v>
      </c>
      <c r="L9" s="13">
        <f>SUM(B9:K9)</f>
        <v>73884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50588</v>
      </c>
      <c r="C11" s="15">
        <v>64063</v>
      </c>
      <c r="D11" s="15">
        <v>175645</v>
      </c>
      <c r="E11" s="15">
        <v>168043</v>
      </c>
      <c r="F11" s="15">
        <v>171985</v>
      </c>
      <c r="G11" s="15">
        <v>83928</v>
      </c>
      <c r="H11" s="15">
        <v>40593</v>
      </c>
      <c r="I11" s="15">
        <v>78148</v>
      </c>
      <c r="J11" s="15">
        <v>52885</v>
      </c>
      <c r="K11" s="15">
        <v>131013</v>
      </c>
      <c r="L11" s="13">
        <f>SUM(B11:K11)</f>
        <v>1016891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1.495094811177973</v>
      </c>
      <c r="C15" s="22">
        <v>1.704518087041509</v>
      </c>
      <c r="D15" s="22">
        <v>1.740622951261406</v>
      </c>
      <c r="E15" s="22">
        <v>1.440593001269962</v>
      </c>
      <c r="F15" s="22">
        <v>1.535243828814986</v>
      </c>
      <c r="G15" s="22">
        <v>1.769106598983274</v>
      </c>
      <c r="H15" s="22">
        <v>1.795016616472967</v>
      </c>
      <c r="I15" s="22">
        <v>1.565320810468552</v>
      </c>
      <c r="J15" s="22">
        <v>1.830660156737709</v>
      </c>
      <c r="K15" s="22">
        <v>1.529864432840086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463337.32000000007</v>
      </c>
      <c r="C17" s="25">
        <f aca="true" t="shared" si="2" ref="C17:K17">C18+C19+C20+C21+C22+C23+C24</f>
        <v>360272.66</v>
      </c>
      <c r="D17" s="25">
        <f t="shared" si="2"/>
        <v>1199617.1700000002</v>
      </c>
      <c r="E17" s="25">
        <f t="shared" si="2"/>
        <v>960244.06</v>
      </c>
      <c r="F17" s="25">
        <f t="shared" si="2"/>
        <v>929852.77</v>
      </c>
      <c r="G17" s="25">
        <f t="shared" si="2"/>
        <v>582310.51</v>
      </c>
      <c r="H17" s="25">
        <f t="shared" si="2"/>
        <v>310869.08</v>
      </c>
      <c r="I17" s="25">
        <f t="shared" si="2"/>
        <v>421197.31999999995</v>
      </c>
      <c r="J17" s="25">
        <f t="shared" si="2"/>
        <v>368726</v>
      </c>
      <c r="K17" s="25">
        <f t="shared" si="2"/>
        <v>619387.54</v>
      </c>
      <c r="L17" s="25">
        <f>L18+L19+L20+L21+L22+L23+L24</f>
        <v>6215814.43</v>
      </c>
      <c r="M17"/>
    </row>
    <row r="18" spans="1:13" ht="17.25" customHeight="1">
      <c r="A18" s="26" t="s">
        <v>24</v>
      </c>
      <c r="B18" s="33">
        <f aca="true" t="shared" si="3" ref="B18:K18">ROUND(B13*B7,2)</f>
        <v>315289.82</v>
      </c>
      <c r="C18" s="33">
        <f t="shared" si="3"/>
        <v>214792</v>
      </c>
      <c r="D18" s="33">
        <f t="shared" si="3"/>
        <v>699938.16</v>
      </c>
      <c r="E18" s="33">
        <f t="shared" si="3"/>
        <v>675310.56</v>
      </c>
      <c r="F18" s="33">
        <f t="shared" si="3"/>
        <v>608745.51</v>
      </c>
      <c r="G18" s="33">
        <f t="shared" si="3"/>
        <v>328907.99</v>
      </c>
      <c r="H18" s="33">
        <f t="shared" si="3"/>
        <v>174028.48</v>
      </c>
      <c r="I18" s="33">
        <f t="shared" si="3"/>
        <v>274167.66</v>
      </c>
      <c r="J18" s="33">
        <f t="shared" si="3"/>
        <v>200957.11</v>
      </c>
      <c r="K18" s="33">
        <f t="shared" si="3"/>
        <v>408776.73</v>
      </c>
      <c r="L18" s="33">
        <f aca="true" t="shared" si="4" ref="L18:L24">SUM(B18:K18)</f>
        <v>3900914.02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156098.35</v>
      </c>
      <c r="C19" s="33">
        <f t="shared" si="5"/>
        <v>151324.85</v>
      </c>
      <c r="D19" s="33">
        <f t="shared" si="5"/>
        <v>518390.27</v>
      </c>
      <c r="E19" s="33">
        <f t="shared" si="5"/>
        <v>297537.11</v>
      </c>
      <c r="F19" s="33">
        <f t="shared" si="5"/>
        <v>325827.28</v>
      </c>
      <c r="G19" s="33">
        <f t="shared" si="5"/>
        <v>252965.31</v>
      </c>
      <c r="H19" s="33">
        <f t="shared" si="5"/>
        <v>138355.53</v>
      </c>
      <c r="I19" s="33">
        <f t="shared" si="5"/>
        <v>154992.68</v>
      </c>
      <c r="J19" s="33">
        <f t="shared" si="5"/>
        <v>166927.06</v>
      </c>
      <c r="K19" s="33">
        <f t="shared" si="5"/>
        <v>216596.25</v>
      </c>
      <c r="L19" s="33">
        <f t="shared" si="4"/>
        <v>2379014.69</v>
      </c>
      <c r="M19"/>
    </row>
    <row r="20" spans="1:13" ht="17.25" customHeight="1">
      <c r="A20" s="27" t="s">
        <v>26</v>
      </c>
      <c r="B20" s="33">
        <v>1880.99</v>
      </c>
      <c r="C20" s="33">
        <v>4876.37</v>
      </c>
      <c r="D20" s="33">
        <v>16982.32</v>
      </c>
      <c r="E20" s="33">
        <v>16198.03</v>
      </c>
      <c r="F20" s="33">
        <v>23080.37</v>
      </c>
      <c r="G20" s="33">
        <v>16169.86</v>
      </c>
      <c r="H20" s="33">
        <v>7050.83</v>
      </c>
      <c r="I20" s="33">
        <v>4367.54</v>
      </c>
      <c r="J20" s="33">
        <v>9031.89</v>
      </c>
      <c r="K20" s="33">
        <v>13438.42</v>
      </c>
      <c r="L20" s="33">
        <f t="shared" si="4"/>
        <v>113076.62</v>
      </c>
      <c r="M20"/>
    </row>
    <row r="21" spans="1:13" ht="17.25" customHeight="1">
      <c r="A21" s="27" t="s">
        <v>27</v>
      </c>
      <c r="B21" s="33">
        <v>1323.77</v>
      </c>
      <c r="C21" s="29">
        <v>0</v>
      </c>
      <c r="D21" s="29">
        <v>2647.54</v>
      </c>
      <c r="E21" s="29">
        <v>0</v>
      </c>
      <c r="F21" s="33">
        <v>1323.77</v>
      </c>
      <c r="G21" s="29">
        <v>0</v>
      </c>
      <c r="H21" s="33">
        <v>1323.77</v>
      </c>
      <c r="I21" s="29">
        <v>0</v>
      </c>
      <c r="J21" s="29">
        <v>2647.54</v>
      </c>
      <c r="K21" s="29">
        <v>0</v>
      </c>
      <c r="L21" s="33">
        <f t="shared" si="4"/>
        <v>9266.39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-237.88</v>
      </c>
      <c r="I23" s="33">
        <v>0</v>
      </c>
      <c r="J23" s="33">
        <v>0</v>
      </c>
      <c r="K23" s="33">
        <v>0</v>
      </c>
      <c r="L23" s="33">
        <f t="shared" si="4"/>
        <v>-237.88</v>
      </c>
      <c r="M23"/>
    </row>
    <row r="24" spans="1:13" ht="17.25" customHeight="1">
      <c r="A24" s="27" t="s">
        <v>74</v>
      </c>
      <c r="B24" s="33">
        <v>-11255.61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-15732.65</v>
      </c>
      <c r="H24" s="33">
        <v>-9651.65</v>
      </c>
      <c r="I24" s="33">
        <v>-12330.56</v>
      </c>
      <c r="J24" s="33">
        <v>-10837.6</v>
      </c>
      <c r="K24" s="33">
        <v>-19423.86</v>
      </c>
      <c r="L24" s="33">
        <f t="shared" si="4"/>
        <v>-186219.40999999997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-57385.94</v>
      </c>
      <c r="C27" s="33">
        <f t="shared" si="6"/>
        <v>-22831.6</v>
      </c>
      <c r="D27" s="33">
        <f t="shared" si="6"/>
        <v>-60918</v>
      </c>
      <c r="E27" s="33">
        <f t="shared" si="6"/>
        <v>-64918.42</v>
      </c>
      <c r="F27" s="33">
        <f t="shared" si="6"/>
        <v>-53257.6</v>
      </c>
      <c r="G27" s="33">
        <f t="shared" si="6"/>
        <v>-28987.2</v>
      </c>
      <c r="H27" s="33">
        <f t="shared" si="6"/>
        <v>-27926.78</v>
      </c>
      <c r="I27" s="33">
        <f t="shared" si="6"/>
        <v>-28114.06</v>
      </c>
      <c r="J27" s="33">
        <f t="shared" si="6"/>
        <v>-14264.8</v>
      </c>
      <c r="K27" s="33">
        <f t="shared" si="6"/>
        <v>-38812.4</v>
      </c>
      <c r="L27" s="33">
        <f aca="true" t="shared" si="7" ref="L27:L33">SUM(B27:K27)</f>
        <v>-397416.80000000005</v>
      </c>
      <c r="M27"/>
    </row>
    <row r="28" spans="1:13" ht="18.75" customHeight="1">
      <c r="A28" s="27" t="s">
        <v>30</v>
      </c>
      <c r="B28" s="33">
        <f>B29+B30+B31+B32</f>
        <v>-18414</v>
      </c>
      <c r="C28" s="33">
        <f aca="true" t="shared" si="8" ref="C28:K28">C29+C30+C31+C32</f>
        <v>-22831.6</v>
      </c>
      <c r="D28" s="33">
        <f t="shared" si="8"/>
        <v>-60918</v>
      </c>
      <c r="E28" s="33">
        <f t="shared" si="8"/>
        <v>-56029.6</v>
      </c>
      <c r="F28" s="33">
        <f t="shared" si="8"/>
        <v>-53257.6</v>
      </c>
      <c r="G28" s="33">
        <f t="shared" si="8"/>
        <v>-28987.2</v>
      </c>
      <c r="H28" s="33">
        <f t="shared" si="8"/>
        <v>-12650</v>
      </c>
      <c r="I28" s="33">
        <f t="shared" si="8"/>
        <v>-28114.06</v>
      </c>
      <c r="J28" s="33">
        <f t="shared" si="8"/>
        <v>-14264.8</v>
      </c>
      <c r="K28" s="33">
        <f t="shared" si="8"/>
        <v>-38812.4</v>
      </c>
      <c r="L28" s="33">
        <f t="shared" si="7"/>
        <v>-334279.26000000007</v>
      </c>
      <c r="M28"/>
    </row>
    <row r="29" spans="1:13" s="36" customFormat="1" ht="18.75" customHeight="1">
      <c r="A29" s="34" t="s">
        <v>58</v>
      </c>
      <c r="B29" s="33">
        <f>-ROUND((B9)*$E$3,2)</f>
        <v>-18414</v>
      </c>
      <c r="C29" s="33">
        <f aca="true" t="shared" si="9" ref="C29:K29">-ROUND((C9)*$E$3,2)</f>
        <v>-22831.6</v>
      </c>
      <c r="D29" s="33">
        <f t="shared" si="9"/>
        <v>-60918</v>
      </c>
      <c r="E29" s="33">
        <f t="shared" si="9"/>
        <v>-56029.6</v>
      </c>
      <c r="F29" s="33">
        <f t="shared" si="9"/>
        <v>-53257.6</v>
      </c>
      <c r="G29" s="33">
        <f t="shared" si="9"/>
        <v>-28987.2</v>
      </c>
      <c r="H29" s="33">
        <f t="shared" si="9"/>
        <v>-12650</v>
      </c>
      <c r="I29" s="33">
        <f t="shared" si="9"/>
        <v>-18924.4</v>
      </c>
      <c r="J29" s="33">
        <f t="shared" si="9"/>
        <v>-14264.8</v>
      </c>
      <c r="K29" s="33">
        <f t="shared" si="9"/>
        <v>-38812.4</v>
      </c>
      <c r="L29" s="33">
        <f t="shared" si="7"/>
        <v>-325089.60000000003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-28.16</v>
      </c>
      <c r="J31" s="17">
        <v>0</v>
      </c>
      <c r="K31" s="17">
        <v>0</v>
      </c>
      <c r="L31" s="33">
        <f t="shared" si="7"/>
        <v>-28.16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-9161.5</v>
      </c>
      <c r="J32" s="17">
        <v>0</v>
      </c>
      <c r="K32" s="17">
        <v>0</v>
      </c>
      <c r="L32" s="33">
        <f t="shared" si="7"/>
        <v>-9161.5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-38971.94</v>
      </c>
      <c r="C33" s="38">
        <f t="shared" si="10"/>
        <v>0</v>
      </c>
      <c r="D33" s="38">
        <f t="shared" si="10"/>
        <v>0</v>
      </c>
      <c r="E33" s="38">
        <f t="shared" si="10"/>
        <v>-8888.82</v>
      </c>
      <c r="F33" s="38">
        <f t="shared" si="10"/>
        <v>0</v>
      </c>
      <c r="G33" s="38">
        <f t="shared" si="10"/>
        <v>0</v>
      </c>
      <c r="H33" s="38">
        <f t="shared" si="10"/>
        <v>-15276.78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-63137.54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-38971.94</v>
      </c>
      <c r="C35" s="17">
        <v>0</v>
      </c>
      <c r="D35" s="17">
        <v>0</v>
      </c>
      <c r="E35" s="33">
        <v>-8888.82</v>
      </c>
      <c r="F35" s="28">
        <v>0</v>
      </c>
      <c r="G35" s="28">
        <v>0</v>
      </c>
      <c r="H35" s="33">
        <v>-15276.78</v>
      </c>
      <c r="I35" s="17">
        <v>0</v>
      </c>
      <c r="J35" s="28">
        <v>0</v>
      </c>
      <c r="K35" s="17">
        <v>0</v>
      </c>
      <c r="L35" s="33">
        <f>SUM(B35:K35)</f>
        <v>-63137.54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405951.38000000006</v>
      </c>
      <c r="C48" s="41">
        <f aca="true" t="shared" si="12" ref="C48:K48">IF(C17+C27+C40+C49&lt;0,0,C17+C27+C49)</f>
        <v>337441.06</v>
      </c>
      <c r="D48" s="41">
        <f t="shared" si="12"/>
        <v>1138699.1700000002</v>
      </c>
      <c r="E48" s="41">
        <f t="shared" si="12"/>
        <v>895325.64</v>
      </c>
      <c r="F48" s="41">
        <f t="shared" si="12"/>
        <v>876595.17</v>
      </c>
      <c r="G48" s="41">
        <f t="shared" si="12"/>
        <v>553323.31</v>
      </c>
      <c r="H48" s="41">
        <f t="shared" si="12"/>
        <v>282942.30000000005</v>
      </c>
      <c r="I48" s="41">
        <f t="shared" si="12"/>
        <v>393083.25999999995</v>
      </c>
      <c r="J48" s="41">
        <f t="shared" si="12"/>
        <v>354461.2</v>
      </c>
      <c r="K48" s="41">
        <f t="shared" si="12"/>
        <v>580575.14</v>
      </c>
      <c r="L48" s="42">
        <f>SUM(B48:K48)</f>
        <v>5818397.63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405951.38</v>
      </c>
      <c r="C54" s="41">
        <f aca="true" t="shared" si="14" ref="C54:J54">SUM(C55:C66)</f>
        <v>337441.06000000006</v>
      </c>
      <c r="D54" s="41">
        <f t="shared" si="14"/>
        <v>1138699.17</v>
      </c>
      <c r="E54" s="41">
        <f t="shared" si="14"/>
        <v>895325.63</v>
      </c>
      <c r="F54" s="41">
        <f t="shared" si="14"/>
        <v>876595.16</v>
      </c>
      <c r="G54" s="41">
        <f t="shared" si="14"/>
        <v>553323.3</v>
      </c>
      <c r="H54" s="41">
        <f t="shared" si="14"/>
        <v>282942.31</v>
      </c>
      <c r="I54" s="41">
        <f>SUM(I55:I69)</f>
        <v>393083.25999999995</v>
      </c>
      <c r="J54" s="41">
        <f t="shared" si="14"/>
        <v>354461.2</v>
      </c>
      <c r="K54" s="41">
        <f>SUM(K55:K68)</f>
        <v>580575.1399999999</v>
      </c>
      <c r="L54" s="46">
        <f>SUM(B54:K54)</f>
        <v>5818397.609999999</v>
      </c>
      <c r="M54" s="40"/>
    </row>
    <row r="55" spans="1:13" ht="18.75" customHeight="1">
      <c r="A55" s="47" t="s">
        <v>51</v>
      </c>
      <c r="B55" s="48">
        <v>405951.38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405951.38</v>
      </c>
      <c r="M55" s="40"/>
    </row>
    <row r="56" spans="1:12" ht="18.75" customHeight="1">
      <c r="A56" s="47" t="s">
        <v>61</v>
      </c>
      <c r="B56" s="17">
        <v>0</v>
      </c>
      <c r="C56" s="48">
        <v>294653.53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294653.53</v>
      </c>
    </row>
    <row r="57" spans="1:12" ht="18.75" customHeight="1">
      <c r="A57" s="47" t="s">
        <v>62</v>
      </c>
      <c r="B57" s="17">
        <v>0</v>
      </c>
      <c r="C57" s="48">
        <v>42787.53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42787.53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1138699.17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1138699.17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895325.63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895325.63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876595.16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876595.16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553323.3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553323.3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282942.31</v>
      </c>
      <c r="I62" s="17">
        <v>0</v>
      </c>
      <c r="J62" s="17">
        <v>0</v>
      </c>
      <c r="K62" s="17">
        <v>0</v>
      </c>
      <c r="L62" s="46">
        <f t="shared" si="15"/>
        <v>282942.31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354461.2</v>
      </c>
      <c r="K64" s="17">
        <v>0</v>
      </c>
      <c r="L64" s="46">
        <f t="shared" si="15"/>
        <v>354461.2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317574.6</v>
      </c>
      <c r="L65" s="46">
        <f t="shared" si="15"/>
        <v>317574.6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263000.54</v>
      </c>
      <c r="L66" s="46">
        <f t="shared" si="15"/>
        <v>263000.54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393083.25999999995</v>
      </c>
      <c r="J69" s="52">
        <v>0</v>
      </c>
      <c r="K69" s="52">
        <v>0</v>
      </c>
      <c r="L69" s="51">
        <f>SUM(B69:K69)</f>
        <v>393083.25999999995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2020-09-04T17:38:17Z</dcterms:modified>
  <cp:category/>
  <cp:version/>
  <cp:contentType/>
  <cp:contentStatus/>
</cp:coreProperties>
</file>