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<sst xmlns="http://schemas.openxmlformats.org/spreadsheetml/2006/main" count="79" uniqueCount="78">
  <si>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</si>
  <si>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</si>
  <si>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</si>
  <si>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</si>
  <si>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</si>
  <si>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</si>
  <si>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</si>
  <si>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</si>
  <si>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</si>
  <si>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</si>
  <si>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</si>
  <si>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</si>
  <si>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</si>
  <si>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</si>
  <si>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</si>
  <si>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</si>
  <si>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</si>
  <si>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</si>
  <si>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</si>
  <si>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</si>
  <si>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</si>
  <si>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</si>
  <si>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</si>
  <si>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</si>
  <si>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</si>
  <si>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</si>
  <si>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</si>
  <si>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</si>
  <si>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</si>
  <si>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</si>
  <si>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</si>
  <si>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</si>
  <si>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</si>
  <si>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</si>
  <si>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</si>
  <si>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</si>
  <si>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</si>
  <si>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</si>
  <si>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</si>
  <si>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</si>
  <si>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</si>
  <si>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</si>
  <si>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</si>
  <si>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</si>
  <si>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</si>
  <si>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</si>
  <si>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</si>
  <si>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</si>
  <si>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</si>
  <si>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</si>
  <si>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</si>
  <si>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</si>
  <si>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</si>
  <si>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</si>
  <si>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</si>
  <si>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</si>
  <si>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</si>
  <si>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</si>
  <si>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</si>
  <si>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</si>
  <si>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</si>
  <si>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</si>
  <si>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</si>
  <si>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</si>
  <si>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</si>
  <si>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</si>
  <si>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</si>
  <si>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</si>
  <si>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</si>
  <si>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</si>
  <si>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</si>
  <si>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</si>
  <si>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</si>
  <si>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</si>
  <si>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</si>
  <si>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</si>
  <si>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30/08/20 - VENCIMENTO 04/09/20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</si>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</sst>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13818</v>
      </c>
      <c r="C7" s="10">
        <f>C8+C11</f>
        <v>20517</v>
      </c>
      <c r="D7" s="10">
        <f aca="true" t="shared" si="0" ref="D7:K7">D8+D11</f>
        <v>56643</v>
      </c>
      <c r="E7" s="10">
        <f t="shared" si="0"/>
        <v>62335</v>
      </c>
      <c r="F7" s="10">
        <f t="shared" si="0"/>
        <v>64357</v>
      </c>
      <c r="G7" s="10">
        <f t="shared" si="0"/>
        <v>24978</v>
      </c>
      <c r="H7" s="10">
        <f t="shared" si="0"/>
        <v>12567</v>
      </c>
      <c r="I7" s="10">
        <f t="shared" si="0"/>
        <v>27339</v>
      </c>
      <c r="J7" s="10">
        <f t="shared" si="0"/>
        <v>14606</v>
      </c>
      <c r="K7" s="10">
        <f t="shared" si="0"/>
        <v>47750</v>
      </c>
      <c r="L7" s="10">
        <f>SUM(B7:K7)</f>
        <v>344910</v>
      </c>
      <c r="M7" s="11"/>
    </row>
    <row r="8" spans="1:13" ht="17.25" customHeight="1">
      <c r="A8" s="12" t="s">
        <v>18</v>
      </c>
      <c r="B8" s="13">
        <f>B9+B10</f>
        <v>1398</v>
      </c>
      <c r="C8" s="13">
        <f aca="true" t="shared" si="1" ref="C8:K8">C9+C10</f>
        <v>2041</v>
      </c>
      <c r="D8" s="13">
        <f t="shared" si="1"/>
        <v>5552</v>
      </c>
      <c r="E8" s="13">
        <f t="shared" si="1"/>
        <v>5904</v>
      </c>
      <c r="F8" s="13">
        <f t="shared" si="1"/>
        <v>6109</v>
      </c>
      <c r="G8" s="13">
        <f t="shared" si="1"/>
        <v>2245</v>
      </c>
      <c r="H8" s="13">
        <f t="shared" si="1"/>
        <v>995</v>
      </c>
      <c r="I8" s="13">
        <f t="shared" si="1"/>
        <v>1698</v>
      </c>
      <c r="J8" s="13">
        <f t="shared" si="1"/>
        <v>886</v>
      </c>
      <c r="K8" s="13">
        <f t="shared" si="1"/>
        <v>3366</v>
      </c>
      <c r="L8" s="13">
        <f>SUM(B8:K8)</f>
        <v>30194</v>
      </c>
      <c r="M8"/>
    </row>
    <row r="9" spans="1:13" ht="17.25" customHeight="1">
      <c r="A9" s="14" t="s">
        <v>19</v>
      </c>
      <c r="B9" s="15">
        <v>1398</v>
      </c>
      <c r="C9" s="15">
        <v>2041</v>
      </c>
      <c r="D9" s="15">
        <v>5552</v>
      </c>
      <c r="E9" s="15">
        <v>5904</v>
      </c>
      <c r="F9" s="15">
        <v>6109</v>
      </c>
      <c r="G9" s="15">
        <v>2245</v>
      </c>
      <c r="H9" s="15">
        <v>995</v>
      </c>
      <c r="I9" s="15">
        <v>1698</v>
      </c>
      <c r="J9" s="15">
        <v>886</v>
      </c>
      <c r="K9" s="15">
        <v>3366</v>
      </c>
      <c r="L9" s="13">
        <f>SUM(B9:K9)</f>
        <v>30194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12420</v>
      </c>
      <c r="C11" s="15">
        <v>18476</v>
      </c>
      <c r="D11" s="15">
        <v>51091</v>
      </c>
      <c r="E11" s="15">
        <v>56431</v>
      </c>
      <c r="F11" s="15">
        <v>58248</v>
      </c>
      <c r="G11" s="15">
        <v>22733</v>
      </c>
      <c r="H11" s="15">
        <v>11572</v>
      </c>
      <c r="I11" s="15">
        <v>25641</v>
      </c>
      <c r="J11" s="15">
        <v>13720</v>
      </c>
      <c r="K11" s="15">
        <v>44384</v>
      </c>
      <c r="L11" s="13">
        <f>SUM(B11:K11)</f>
        <v>314716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1.456342172360157</v>
      </c>
      <c r="C15" s="22">
        <v>1.621872220232327</v>
      </c>
      <c r="D15" s="22">
        <v>1.715326545713473</v>
      </c>
      <c r="E15" s="22">
        <v>1.404514800524924</v>
      </c>
      <c r="F15" s="22">
        <v>1.497430401889339</v>
      </c>
      <c r="G15" s="22">
        <v>1.623466838894651</v>
      </c>
      <c r="H15" s="22">
        <v>1.700730963056638</v>
      </c>
      <c r="I15" s="22">
        <v>1.449489413172252</v>
      </c>
      <c r="J15" s="22">
        <v>1.719851880401248</v>
      </c>
      <c r="K15" s="22">
        <v>1.449968648107881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106638.50000000001</v>
      </c>
      <c r="C17" s="25">
        <f aca="true" t="shared" si="2" ref="C17:K17">C18+C19+C20+C21+C22+C23+C24</f>
        <v>95797.10999999999</v>
      </c>
      <c r="D17" s="25">
        <f t="shared" si="2"/>
        <v>335811</v>
      </c>
      <c r="E17" s="25">
        <f t="shared" si="2"/>
        <v>309361.4</v>
      </c>
      <c r="F17" s="25">
        <f t="shared" si="2"/>
        <v>304466.08999999997</v>
      </c>
      <c r="G17" s="25">
        <f t="shared" si="2"/>
        <v>139746.61000000002</v>
      </c>
      <c r="H17" s="25">
        <f t="shared" si="2"/>
        <v>82623.83000000002</v>
      </c>
      <c r="I17" s="25">
        <f t="shared" si="2"/>
        <v>123566.75</v>
      </c>
      <c r="J17" s="25">
        <f t="shared" si="2"/>
        <v>86672.19</v>
      </c>
      <c r="K17" s="25">
        <f t="shared" si="2"/>
        <v>190572.28</v>
      </c>
      <c r="L17" s="25">
        <f>L18+L19+L20+L21+L22+L23+L24</f>
        <v>1775255.76</v>
      </c>
      <c r="M17"/>
    </row>
    <row r="18" spans="1:13" ht="17.25" customHeight="1">
      <c r="A18" s="26" t="s">
        <v>24</v>
      </c>
      <c r="B18" s="33">
        <f aca="true" t="shared" si="3" ref="B18:K18">ROUND(B13*B7,2)</f>
        <v>79540.55</v>
      </c>
      <c r="C18" s="33">
        <f t="shared" si="3"/>
        <v>63635.53</v>
      </c>
      <c r="D18" s="33">
        <f t="shared" si="3"/>
        <v>209227.91</v>
      </c>
      <c r="E18" s="33">
        <f t="shared" si="3"/>
        <v>232858.63</v>
      </c>
      <c r="F18" s="33">
        <f t="shared" si="3"/>
        <v>212815.73</v>
      </c>
      <c r="G18" s="33">
        <f t="shared" si="3"/>
        <v>90762.56</v>
      </c>
      <c r="H18" s="33">
        <f t="shared" si="3"/>
        <v>50313.24</v>
      </c>
      <c r="I18" s="33">
        <f t="shared" si="3"/>
        <v>90910.38</v>
      </c>
      <c r="J18" s="33">
        <f t="shared" si="3"/>
        <v>52295.32</v>
      </c>
      <c r="K18" s="33">
        <f t="shared" si="3"/>
        <v>139587.58</v>
      </c>
      <c r="L18" s="33">
        <f aca="true" t="shared" si="4" ref="L18:L24">SUM(B18:K18)</f>
        <v>1221947.43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36297.71</v>
      </c>
      <c r="C19" s="33">
        <f t="shared" si="5"/>
        <v>39573.17</v>
      </c>
      <c r="D19" s="33">
        <f t="shared" si="5"/>
        <v>149666.28</v>
      </c>
      <c r="E19" s="33">
        <f t="shared" si="5"/>
        <v>94194.76</v>
      </c>
      <c r="F19" s="33">
        <f t="shared" si="5"/>
        <v>105861.01</v>
      </c>
      <c r="G19" s="33">
        <f t="shared" si="5"/>
        <v>56587.45</v>
      </c>
      <c r="H19" s="33">
        <f t="shared" si="5"/>
        <v>35256.05</v>
      </c>
      <c r="I19" s="33">
        <f t="shared" si="5"/>
        <v>40863.25</v>
      </c>
      <c r="J19" s="33">
        <f t="shared" si="5"/>
        <v>37644.88</v>
      </c>
      <c r="K19" s="33">
        <f t="shared" si="5"/>
        <v>62810.03</v>
      </c>
      <c r="L19" s="33">
        <f t="shared" si="4"/>
        <v>658754.59</v>
      </c>
      <c r="M19"/>
    </row>
    <row r="20" spans="1:13" ht="17.25" customHeight="1">
      <c r="A20" s="27" t="s">
        <v>26</v>
      </c>
      <c r="B20" s="33">
        <v>720.86</v>
      </c>
      <c r="C20" s="33">
        <v>3307.45</v>
      </c>
      <c r="D20" s="33">
        <v>12610.21</v>
      </c>
      <c r="E20" s="33">
        <v>11109.65</v>
      </c>
      <c r="F20" s="33">
        <v>13585.49</v>
      </c>
      <c r="G20" s="33">
        <v>8118.1</v>
      </c>
      <c r="H20" s="33">
        <v>4677.83</v>
      </c>
      <c r="I20" s="33">
        <v>4113.12</v>
      </c>
      <c r="J20" s="33">
        <v>4918.77</v>
      </c>
      <c r="K20" s="33">
        <v>7590.19</v>
      </c>
      <c r="L20" s="33">
        <f t="shared" si="4"/>
        <v>70751.67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9267.019999999999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-11244.48</v>
      </c>
      <c r="C24" s="33">
        <v>-10719.04</v>
      </c>
      <c r="D24" s="33">
        <v>-38341.12</v>
      </c>
      <c r="E24" s="33">
        <v>-28801.64</v>
      </c>
      <c r="F24" s="33">
        <v>-29120</v>
      </c>
      <c r="G24" s="33">
        <v>-15721.5</v>
      </c>
      <c r="H24" s="33">
        <v>-8947.15</v>
      </c>
      <c r="I24" s="33">
        <v>-12320</v>
      </c>
      <c r="J24" s="33">
        <v>-10834.5</v>
      </c>
      <c r="K24" s="33">
        <v>-19415.52</v>
      </c>
      <c r="L24" s="33">
        <f t="shared" si="4"/>
        <v>-185464.94999999998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-45123.03999999999</v>
      </c>
      <c r="C27" s="33">
        <f t="shared" si="6"/>
        <v>-8980.4</v>
      </c>
      <c r="D27" s="33">
        <f t="shared" si="6"/>
        <v>-24428.8</v>
      </c>
      <c r="E27" s="33">
        <f t="shared" si="6"/>
        <v>-34866.3</v>
      </c>
      <c r="F27" s="33">
        <f t="shared" si="6"/>
        <v>-26879.6</v>
      </c>
      <c r="G27" s="33">
        <f t="shared" si="6"/>
        <v>-9878</v>
      </c>
      <c r="H27" s="33">
        <f t="shared" si="6"/>
        <v>-19654.5</v>
      </c>
      <c r="I27" s="33">
        <f t="shared" si="6"/>
        <v>-7471.2</v>
      </c>
      <c r="J27" s="33">
        <f t="shared" si="6"/>
        <v>-3898.4</v>
      </c>
      <c r="K27" s="33">
        <f t="shared" si="6"/>
        <v>-14810.4</v>
      </c>
      <c r="L27" s="33">
        <f aca="true" t="shared" si="7" ref="L27:L33">SUM(B27:K27)</f>
        <v>-195990.63999999998</v>
      </c>
      <c r="M27"/>
    </row>
    <row r="28" spans="1:13" ht="18.75" customHeight="1">
      <c r="A28" s="27" t="s">
        <v>30</v>
      </c>
      <c r="B28" s="33">
        <f>B29+B30+B31+B32</f>
        <v>-6151.2</v>
      </c>
      <c r="C28" s="33">
        <f aca="true" t="shared" si="8" ref="C28:K28">C29+C30+C31+C32</f>
        <v>-8980.4</v>
      </c>
      <c r="D28" s="33">
        <f t="shared" si="8"/>
        <v>-24428.8</v>
      </c>
      <c r="E28" s="33">
        <f t="shared" si="8"/>
        <v>-25977.6</v>
      </c>
      <c r="F28" s="33">
        <f t="shared" si="8"/>
        <v>-26879.6</v>
      </c>
      <c r="G28" s="33">
        <f t="shared" si="8"/>
        <v>-9878</v>
      </c>
      <c r="H28" s="33">
        <f t="shared" si="8"/>
        <v>-4378</v>
      </c>
      <c r="I28" s="33">
        <f t="shared" si="8"/>
        <v>-7471.2</v>
      </c>
      <c r="J28" s="33">
        <f t="shared" si="8"/>
        <v>-3898.4</v>
      </c>
      <c r="K28" s="33">
        <f t="shared" si="8"/>
        <v>-14810.4</v>
      </c>
      <c r="L28" s="33">
        <f t="shared" si="7"/>
        <v>-132853.6</v>
      </c>
      <c r="M28"/>
    </row>
    <row r="29" spans="1:13" s="36" customFormat="1" ht="18.75" customHeight="1">
      <c r="A29" s="34" t="s">
        <v>58</v>
      </c>
      <c r="B29" s="33">
        <f>-ROUND((B9)*$E$3,2)</f>
        <v>-6151.2</v>
      </c>
      <c r="C29" s="33">
        <f aca="true" t="shared" si="9" ref="C29:K29">-ROUND((C9)*$E$3,2)</f>
        <v>-8980.4</v>
      </c>
      <c r="D29" s="33">
        <f t="shared" si="9"/>
        <v>-24428.8</v>
      </c>
      <c r="E29" s="33">
        <f t="shared" si="9"/>
        <v>-25977.6</v>
      </c>
      <c r="F29" s="33">
        <f t="shared" si="9"/>
        <v>-26879.6</v>
      </c>
      <c r="G29" s="33">
        <f t="shared" si="9"/>
        <v>-9878</v>
      </c>
      <c r="H29" s="33">
        <f t="shared" si="9"/>
        <v>-4378</v>
      </c>
      <c r="I29" s="33">
        <f t="shared" si="9"/>
        <v>-7471.2</v>
      </c>
      <c r="J29" s="33">
        <f t="shared" si="9"/>
        <v>-3898.4</v>
      </c>
      <c r="K29" s="33">
        <f t="shared" si="9"/>
        <v>-14810.4</v>
      </c>
      <c r="L29" s="33">
        <f t="shared" si="7"/>
        <v>-132853.6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61515.46000000002</v>
      </c>
      <c r="C48" s="41">
        <f aca="true" t="shared" si="12" ref="C48:K48">IF(C17+C27+C40+C49&lt;0,0,C17+C27+C49)</f>
        <v>86816.70999999999</v>
      </c>
      <c r="D48" s="41">
        <f t="shared" si="12"/>
        <v>311382.2</v>
      </c>
      <c r="E48" s="41">
        <f t="shared" si="12"/>
        <v>274495.10000000003</v>
      </c>
      <c r="F48" s="41">
        <f t="shared" si="12"/>
        <v>277586.49</v>
      </c>
      <c r="G48" s="41">
        <f t="shared" si="12"/>
        <v>129868.61000000002</v>
      </c>
      <c r="H48" s="41">
        <f t="shared" si="12"/>
        <v>62969.330000000016</v>
      </c>
      <c r="I48" s="41">
        <f t="shared" si="12"/>
        <v>116095.55</v>
      </c>
      <c r="J48" s="41">
        <f t="shared" si="12"/>
        <v>82773.79000000001</v>
      </c>
      <c r="K48" s="41">
        <f t="shared" si="12"/>
        <v>175761.88</v>
      </c>
      <c r="L48" s="42">
        <f>SUM(B48:K48)</f>
        <v>1579265.12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61515.46</v>
      </c>
      <c r="C54" s="41">
        <f aca="true" t="shared" si="14" ref="C54:J54">SUM(C55:C66)</f>
        <v>86816.71</v>
      </c>
      <c r="D54" s="41">
        <f t="shared" si="14"/>
        <v>311382.2</v>
      </c>
      <c r="E54" s="41">
        <f t="shared" si="14"/>
        <v>274495.1</v>
      </c>
      <c r="F54" s="41">
        <f t="shared" si="14"/>
        <v>277586.49</v>
      </c>
      <c r="G54" s="41">
        <f t="shared" si="14"/>
        <v>129868.6</v>
      </c>
      <c r="H54" s="41">
        <f t="shared" si="14"/>
        <v>62969.33</v>
      </c>
      <c r="I54" s="41">
        <f>SUM(I55:I69)</f>
        <v>116095.55</v>
      </c>
      <c r="J54" s="41">
        <f t="shared" si="14"/>
        <v>82773.79000000001</v>
      </c>
      <c r="K54" s="41">
        <f>SUM(K55:K68)</f>
        <v>175761.88</v>
      </c>
      <c r="L54" s="46">
        <f>SUM(B54:K54)</f>
        <v>1579265.1100000003</v>
      </c>
      <c r="M54" s="40"/>
    </row>
    <row r="55" spans="1:13" ht="18.75" customHeight="1">
      <c r="A55" s="47" t="s">
        <v>51</v>
      </c>
      <c r="B55" s="48">
        <v>61515.46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61515.46</v>
      </c>
      <c r="M55" s="40"/>
    </row>
    <row r="56" spans="1:12" ht="18.75" customHeight="1">
      <c r="A56" s="47" t="s">
        <v>61</v>
      </c>
      <c r="B56" s="17">
        <v>0</v>
      </c>
      <c r="C56" s="48">
        <v>75764.94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75764.94</v>
      </c>
    </row>
    <row r="57" spans="1:12" ht="18.75" customHeight="1">
      <c r="A57" s="47" t="s">
        <v>62</v>
      </c>
      <c r="B57" s="17">
        <v>0</v>
      </c>
      <c r="C57" s="48">
        <v>11051.77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11051.77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311382.2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311382.2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274495.1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274495.1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277586.49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277586.49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129868.6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129868.6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62969.33</v>
      </c>
      <c r="I62" s="17">
        <v>0</v>
      </c>
      <c r="J62" s="17">
        <v>0</v>
      </c>
      <c r="K62" s="17">
        <v>0</v>
      </c>
      <c r="L62" s="46">
        <f t="shared" si="15"/>
        <v>62969.33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82773.79000000001</v>
      </c>
      <c r="K64" s="17">
        <v>0</v>
      </c>
      <c r="L64" s="46">
        <f t="shared" si="15"/>
        <v>82773.79000000001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72238.13</v>
      </c>
      <c r="L65" s="46">
        <f t="shared" si="15"/>
        <v>72238.13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103523.75</v>
      </c>
      <c r="L66" s="46">
        <f t="shared" si="15"/>
        <v>103523.75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116095.55</v>
      </c>
      <c r="J69" s="52">
        <v>0</v>
      </c>
      <c r="K69" s="52">
        <v>0</v>
      </c>
      <c r="L69" s="51">
        <f>SUM(B69:K69)</f>
        <v>116095.55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2020-09-04T17:38:46Z</dcterms:modified>
  <cp:category/>
  <cp:version/>
  <cp:contentType/>
  <cp:contentStatus/>
</cp:coreProperties>
</file>