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<sst xmlns="http://schemas.openxmlformats.org/spreadsheetml/2006/main" count="79" uniqueCount="78">
  <si>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</si>
  <si>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</si>
  <si>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</si>
  <si>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</si>
  <si>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</si>
  <si>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</si>
  <si>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</si>
  <si>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</si>
  <si>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</si>
  <si>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</si>
  <si>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</si>
  <si>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</si>
  <si>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</si>
  <si>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</si>
  <si>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</si>
  <si>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</si>
  <si>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</si>
  <si>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</si>
  <si>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</si>
  <si>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</si>
  <si>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</si>
  <si>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</si>
  <si>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</si>
  <si>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</si>
  <si>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</si>
  <si>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</si>
  <si>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</si>
  <si>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</si>
  <si>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</si>
  <si>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</si>
  <si>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</si>
  <si>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</si>
  <si>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</si>
  <si>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</si>
  <si>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</si>
  <si>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</si>
  <si>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</si>
  <si>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</si>
  <si>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</si>
  <si>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</si>
  <si>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</si>
  <si>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</si>
  <si>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</si>
  <si>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</si>
  <si>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</si>
  <si>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</si>
  <si>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</si>
  <si>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</si>
  <si>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</si>
  <si>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</si>
  <si>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</si>
  <si>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</si>
  <si>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</si>
  <si>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</si>
  <si>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</si>
  <si>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</si>
  <si>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</si>
  <si>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</si>
  <si>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</si>
  <si>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</si>
  <si>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</si>
  <si>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</si>
  <si>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</si>
  <si>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</si>
  <si>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</si>
  <si>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</si>
  <si>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</si>
  <si>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</si>
  <si>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</si>
  <si>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</si>
  <si>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</si>
  <si>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</si>
  <si>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</si>
  <si>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</si>
  <si>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</si>
  <si>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</si>
  <si>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29/08/20 - VENCIMENTO 04/09/20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</si>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</sst>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4" fontId="34" fillId="0" borderId="14" xfId="46" applyFont="1" applyFill="1" applyBorder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31636</v>
      </c>
      <c r="C7" s="10">
        <f>C8+C11</f>
        <v>43447</v>
      </c>
      <c r="D7" s="10">
        <f aca="true" t="shared" si="0" ref="D7:K7">D8+D11</f>
        <v>123737</v>
      </c>
      <c r="E7" s="10">
        <f t="shared" si="0"/>
        <v>125126</v>
      </c>
      <c r="F7" s="10">
        <f t="shared" si="0"/>
        <v>124671</v>
      </c>
      <c r="G7" s="10">
        <f t="shared" si="0"/>
        <v>53264</v>
      </c>
      <c r="H7" s="10">
        <f t="shared" si="0"/>
        <v>23054</v>
      </c>
      <c r="I7" s="10">
        <f t="shared" si="0"/>
        <v>49489</v>
      </c>
      <c r="J7" s="10">
        <f t="shared" si="0"/>
        <v>28663</v>
      </c>
      <c r="K7" s="10">
        <f t="shared" si="0"/>
        <v>88000</v>
      </c>
      <c r="L7" s="10">
        <f>SUM(B7:K7)</f>
        <v>691087</v>
      </c>
      <c r="M7" s="11"/>
    </row>
    <row r="8" spans="1:13" ht="17.25" customHeight="1">
      <c r="A8" s="12" t="s">
        <v>18</v>
      </c>
      <c r="B8" s="13">
        <f>B9+B10</f>
        <v>2843</v>
      </c>
      <c r="C8" s="13">
        <f aca="true" t="shared" si="1" ref="C8:K8">C9+C10</f>
        <v>3778</v>
      </c>
      <c r="D8" s="13">
        <f t="shared" si="1"/>
        <v>10793</v>
      </c>
      <c r="E8" s="13">
        <f t="shared" si="1"/>
        <v>10652</v>
      </c>
      <c r="F8" s="13">
        <f t="shared" si="1"/>
        <v>9852</v>
      </c>
      <c r="G8" s="13">
        <f t="shared" si="1"/>
        <v>4797</v>
      </c>
      <c r="H8" s="13">
        <f t="shared" si="1"/>
        <v>1815</v>
      </c>
      <c r="I8" s="13">
        <f t="shared" si="1"/>
        <v>2759</v>
      </c>
      <c r="J8" s="13">
        <f t="shared" si="1"/>
        <v>1801</v>
      </c>
      <c r="K8" s="13">
        <f t="shared" si="1"/>
        <v>6222</v>
      </c>
      <c r="L8" s="13">
        <f>SUM(B8:K8)</f>
        <v>55312</v>
      </c>
      <c r="M8"/>
    </row>
    <row r="9" spans="1:13" ht="17.25" customHeight="1">
      <c r="A9" s="14" t="s">
        <v>19</v>
      </c>
      <c r="B9" s="15">
        <v>2843</v>
      </c>
      <c r="C9" s="15">
        <v>3778</v>
      </c>
      <c r="D9" s="15">
        <v>10793</v>
      </c>
      <c r="E9" s="15">
        <v>10652</v>
      </c>
      <c r="F9" s="15">
        <v>9852</v>
      </c>
      <c r="G9" s="15">
        <v>4797</v>
      </c>
      <c r="H9" s="15">
        <v>1815</v>
      </c>
      <c r="I9" s="15">
        <v>2759</v>
      </c>
      <c r="J9" s="15">
        <v>1801</v>
      </c>
      <c r="K9" s="15">
        <v>6222</v>
      </c>
      <c r="L9" s="13">
        <f>SUM(B9:K9)</f>
        <v>55312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28793</v>
      </c>
      <c r="C11" s="15">
        <v>39669</v>
      </c>
      <c r="D11" s="15">
        <v>112944</v>
      </c>
      <c r="E11" s="15">
        <v>114474</v>
      </c>
      <c r="F11" s="15">
        <v>114819</v>
      </c>
      <c r="G11" s="15">
        <v>48467</v>
      </c>
      <c r="H11" s="15">
        <v>21239</v>
      </c>
      <c r="I11" s="15">
        <v>46730</v>
      </c>
      <c r="J11" s="15">
        <v>26862</v>
      </c>
      <c r="K11" s="15">
        <v>81778</v>
      </c>
      <c r="L11" s="13">
        <f>SUM(B11:K11)</f>
        <v>635775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1.503538449246082</v>
      </c>
      <c r="C15" s="22">
        <v>1.651360808380992</v>
      </c>
      <c r="D15" s="22">
        <v>1.715326545713473</v>
      </c>
      <c r="E15" s="22">
        <v>1.414178869049063</v>
      </c>
      <c r="F15" s="22">
        <v>1.514180148872019</v>
      </c>
      <c r="G15" s="22">
        <v>1.636559332455304</v>
      </c>
      <c r="H15" s="22">
        <v>1.713145040831412</v>
      </c>
      <c r="I15" s="22">
        <v>1.486466194588498</v>
      </c>
      <c r="J15" s="22">
        <v>1.729793205051973</v>
      </c>
      <c r="K15" s="22">
        <v>1.440302192134028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264380.93</v>
      </c>
      <c r="C17" s="25">
        <f aca="true" t="shared" si="2" ref="C17:K17">C18+C19+C20+C21+C22+C23+C24</f>
        <v>214989.18</v>
      </c>
      <c r="D17" s="25">
        <f t="shared" si="2"/>
        <v>763969.2399999999</v>
      </c>
      <c r="E17" s="25">
        <f t="shared" si="2"/>
        <v>645783.85</v>
      </c>
      <c r="F17" s="25">
        <f t="shared" si="2"/>
        <v>614816.33</v>
      </c>
      <c r="G17" s="25">
        <f t="shared" si="2"/>
        <v>310327.77</v>
      </c>
      <c r="H17" s="25">
        <f t="shared" si="2"/>
        <v>155991.41999999998</v>
      </c>
      <c r="I17" s="25">
        <f t="shared" si="2"/>
        <v>236029.41</v>
      </c>
      <c r="J17" s="25">
        <f t="shared" si="2"/>
        <v>174888.08</v>
      </c>
      <c r="K17" s="25">
        <f t="shared" si="2"/>
        <v>359880.27999999997</v>
      </c>
      <c r="L17" s="25">
        <f>L18+L19+L20+L21+L22+L23+L24</f>
        <v>3741056.4899999993</v>
      </c>
      <c r="M17"/>
    </row>
    <row r="18" spans="1:13" ht="17.25" customHeight="1">
      <c r="A18" s="26" t="s">
        <v>24</v>
      </c>
      <c r="B18" s="33">
        <f aca="true" t="shared" si="3" ref="B18:K18">ROUND(B13*B7,2)</f>
        <v>182106.31</v>
      </c>
      <c r="C18" s="33">
        <f t="shared" si="3"/>
        <v>134755.22</v>
      </c>
      <c r="D18" s="33">
        <f t="shared" si="3"/>
        <v>457059.73</v>
      </c>
      <c r="E18" s="33">
        <f t="shared" si="3"/>
        <v>467420.69</v>
      </c>
      <c r="F18" s="33">
        <f t="shared" si="3"/>
        <v>412262.06</v>
      </c>
      <c r="G18" s="33">
        <f t="shared" si="3"/>
        <v>193545.4</v>
      </c>
      <c r="H18" s="33">
        <f t="shared" si="3"/>
        <v>92298.99</v>
      </c>
      <c r="I18" s="33">
        <f t="shared" si="3"/>
        <v>164565.77</v>
      </c>
      <c r="J18" s="33">
        <f t="shared" si="3"/>
        <v>102625.01</v>
      </c>
      <c r="K18" s="33">
        <f t="shared" si="3"/>
        <v>257250.4</v>
      </c>
      <c r="L18" s="33">
        <f aca="true" t="shared" si="4" ref="L18:L24">SUM(B18:K18)</f>
        <v>2463889.5799999996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91697.53</v>
      </c>
      <c r="C19" s="33">
        <f t="shared" si="5"/>
        <v>87774.27</v>
      </c>
      <c r="D19" s="33">
        <f t="shared" si="5"/>
        <v>326946.96</v>
      </c>
      <c r="E19" s="33">
        <f t="shared" si="5"/>
        <v>193595.77</v>
      </c>
      <c r="F19" s="33">
        <f t="shared" si="5"/>
        <v>211976.97</v>
      </c>
      <c r="G19" s="33">
        <f t="shared" si="5"/>
        <v>123203.13</v>
      </c>
      <c r="H19" s="33">
        <f t="shared" si="5"/>
        <v>65822.57</v>
      </c>
      <c r="I19" s="33">
        <f t="shared" si="5"/>
        <v>80055.68</v>
      </c>
      <c r="J19" s="33">
        <f t="shared" si="5"/>
        <v>74895.03</v>
      </c>
      <c r="K19" s="33">
        <f t="shared" si="5"/>
        <v>113267.92</v>
      </c>
      <c r="L19" s="33">
        <f t="shared" si="4"/>
        <v>1369235.8299999998</v>
      </c>
      <c r="M19"/>
    </row>
    <row r="20" spans="1:13" ht="17.25" customHeight="1">
      <c r="A20" s="27" t="s">
        <v>26</v>
      </c>
      <c r="B20" s="33">
        <v>508.84</v>
      </c>
      <c r="C20" s="33">
        <v>3180.25</v>
      </c>
      <c r="D20" s="33">
        <v>15655.95</v>
      </c>
      <c r="E20" s="33">
        <v>13569.03</v>
      </c>
      <c r="F20" s="33">
        <v>18377.6</v>
      </c>
      <c r="G20" s="33">
        <v>9302.97</v>
      </c>
      <c r="H20" s="33">
        <v>5493.15</v>
      </c>
      <c r="I20" s="33">
        <v>3731.48</v>
      </c>
      <c r="J20" s="33">
        <v>5554.82</v>
      </c>
      <c r="K20" s="33">
        <v>8777.48</v>
      </c>
      <c r="L20" s="33">
        <f t="shared" si="4"/>
        <v>84151.56999999999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9267.019999999999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-11255.61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-15723.73</v>
      </c>
      <c r="H24" s="33">
        <v>-8947.15</v>
      </c>
      <c r="I24" s="33">
        <v>-12323.52</v>
      </c>
      <c r="J24" s="33">
        <v>-10834.5</v>
      </c>
      <c r="K24" s="33">
        <v>-19415.52</v>
      </c>
      <c r="L24" s="33">
        <f t="shared" si="4"/>
        <v>-185487.50999999998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-51481.03999999999</v>
      </c>
      <c r="C27" s="33">
        <f t="shared" si="6"/>
        <v>-16623.2</v>
      </c>
      <c r="D27" s="33">
        <f t="shared" si="6"/>
        <v>-47489.2</v>
      </c>
      <c r="E27" s="33">
        <f t="shared" si="6"/>
        <v>-55757.5</v>
      </c>
      <c r="F27" s="33">
        <f t="shared" si="6"/>
        <v>-43348.8</v>
      </c>
      <c r="G27" s="33">
        <f t="shared" si="6"/>
        <v>-21106.8</v>
      </c>
      <c r="H27" s="33">
        <f t="shared" si="6"/>
        <v>-23262.5</v>
      </c>
      <c r="I27" s="33">
        <f t="shared" si="6"/>
        <v>-12139.6</v>
      </c>
      <c r="J27" s="33">
        <f t="shared" si="6"/>
        <v>-7924.4</v>
      </c>
      <c r="K27" s="33">
        <f t="shared" si="6"/>
        <v>-27376.8</v>
      </c>
      <c r="L27" s="33">
        <f aca="true" t="shared" si="7" ref="L27:L33">SUM(B27:K27)</f>
        <v>-306509.83999999997</v>
      </c>
      <c r="M27"/>
    </row>
    <row r="28" spans="1:13" ht="18.75" customHeight="1">
      <c r="A28" s="27" t="s">
        <v>30</v>
      </c>
      <c r="B28" s="33">
        <f>B29+B30+B31+B32</f>
        <v>-12509.2</v>
      </c>
      <c r="C28" s="33">
        <f aca="true" t="shared" si="8" ref="C28:K28">C29+C30+C31+C32</f>
        <v>-16623.2</v>
      </c>
      <c r="D28" s="33">
        <f t="shared" si="8"/>
        <v>-47489.2</v>
      </c>
      <c r="E28" s="33">
        <f t="shared" si="8"/>
        <v>-46868.8</v>
      </c>
      <c r="F28" s="33">
        <f t="shared" si="8"/>
        <v>-43348.8</v>
      </c>
      <c r="G28" s="33">
        <f t="shared" si="8"/>
        <v>-21106.8</v>
      </c>
      <c r="H28" s="33">
        <f t="shared" si="8"/>
        <v>-7986</v>
      </c>
      <c r="I28" s="33">
        <f t="shared" si="8"/>
        <v>-12139.6</v>
      </c>
      <c r="J28" s="33">
        <f t="shared" si="8"/>
        <v>-7924.4</v>
      </c>
      <c r="K28" s="33">
        <f t="shared" si="8"/>
        <v>-27376.8</v>
      </c>
      <c r="L28" s="33">
        <f t="shared" si="7"/>
        <v>-243372.8</v>
      </c>
      <c r="M28"/>
    </row>
    <row r="29" spans="1:13" s="36" customFormat="1" ht="18.75" customHeight="1">
      <c r="A29" s="34" t="s">
        <v>58</v>
      </c>
      <c r="B29" s="33">
        <f>-ROUND((B9)*$E$3,2)</f>
        <v>-12509.2</v>
      </c>
      <c r="C29" s="33">
        <f aca="true" t="shared" si="9" ref="C29:K29">-ROUND((C9)*$E$3,2)</f>
        <v>-16623.2</v>
      </c>
      <c r="D29" s="33">
        <f t="shared" si="9"/>
        <v>-47489.2</v>
      </c>
      <c r="E29" s="33">
        <f t="shared" si="9"/>
        <v>-46868.8</v>
      </c>
      <c r="F29" s="33">
        <f t="shared" si="9"/>
        <v>-43348.8</v>
      </c>
      <c r="G29" s="33">
        <f t="shared" si="9"/>
        <v>-21106.8</v>
      </c>
      <c r="H29" s="33">
        <f t="shared" si="9"/>
        <v>-7986</v>
      </c>
      <c r="I29" s="33">
        <f t="shared" si="9"/>
        <v>-12139.6</v>
      </c>
      <c r="J29" s="33">
        <f t="shared" si="9"/>
        <v>-7924.4</v>
      </c>
      <c r="K29" s="33">
        <f t="shared" si="9"/>
        <v>-27376.8</v>
      </c>
      <c r="L29" s="33">
        <f t="shared" si="7"/>
        <v>-243372.8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212899.89</v>
      </c>
      <c r="C48" s="41">
        <f aca="true" t="shared" si="12" ref="C48:K48">IF(C17+C27+C40+C49&lt;0,0,C17+C27+C49)</f>
        <v>198365.97999999998</v>
      </c>
      <c r="D48" s="41">
        <f t="shared" si="12"/>
        <v>716480.0399999999</v>
      </c>
      <c r="E48" s="41">
        <f t="shared" si="12"/>
        <v>590026.35</v>
      </c>
      <c r="F48" s="41">
        <f t="shared" si="12"/>
        <v>571467.5299999999</v>
      </c>
      <c r="G48" s="41">
        <f t="shared" si="12"/>
        <v>289220.97000000003</v>
      </c>
      <c r="H48" s="41">
        <f t="shared" si="12"/>
        <v>132728.91999999998</v>
      </c>
      <c r="I48" s="41">
        <f t="shared" si="12"/>
        <v>223889.81</v>
      </c>
      <c r="J48" s="41">
        <f t="shared" si="12"/>
        <v>166963.68</v>
      </c>
      <c r="K48" s="41">
        <f t="shared" si="12"/>
        <v>332503.48</v>
      </c>
      <c r="L48" s="42">
        <f>SUM(B48:K48)</f>
        <v>3434546.65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212899.88</v>
      </c>
      <c r="C54" s="41">
        <f aca="true" t="shared" si="14" ref="C54:J54">SUM(C55:C66)</f>
        <v>198365.97</v>
      </c>
      <c r="D54" s="41">
        <f t="shared" si="14"/>
        <v>716480.04</v>
      </c>
      <c r="E54" s="41">
        <f t="shared" si="14"/>
        <v>590026.35</v>
      </c>
      <c r="F54" s="41">
        <f t="shared" si="14"/>
        <v>571467.53</v>
      </c>
      <c r="G54" s="41">
        <f t="shared" si="14"/>
        <v>289220.97</v>
      </c>
      <c r="H54" s="41">
        <f t="shared" si="14"/>
        <v>132728.92</v>
      </c>
      <c r="I54" s="41">
        <f>SUM(I55:I69)</f>
        <v>223889.81</v>
      </c>
      <c r="J54" s="41">
        <f t="shared" si="14"/>
        <v>166963.68</v>
      </c>
      <c r="K54" s="41">
        <f>SUM(K55:K68)</f>
        <v>332503.47</v>
      </c>
      <c r="L54" s="46">
        <f>SUM(B54:K54)</f>
        <v>3434546.62</v>
      </c>
      <c r="M54" s="40"/>
    </row>
    <row r="55" spans="1:13" ht="18.75" customHeight="1">
      <c r="A55" s="47" t="s">
        <v>51</v>
      </c>
      <c r="B55" s="48">
        <v>212899.88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212899.88</v>
      </c>
      <c r="M55" s="40"/>
    </row>
    <row r="56" spans="1:12" ht="18.75" customHeight="1">
      <c r="A56" s="47" t="s">
        <v>61</v>
      </c>
      <c r="B56" s="17">
        <v>0</v>
      </c>
      <c r="C56" s="48">
        <v>173213.17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173213.17</v>
      </c>
    </row>
    <row r="57" spans="1:12" ht="18.75" customHeight="1">
      <c r="A57" s="47" t="s">
        <v>62</v>
      </c>
      <c r="B57" s="17">
        <v>0</v>
      </c>
      <c r="C57" s="48">
        <v>25152.8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25152.8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716480.04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716480.04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590026.35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590026.35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571467.53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571467.53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289220.97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289220.97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132728.92</v>
      </c>
      <c r="I62" s="17">
        <v>0</v>
      </c>
      <c r="J62" s="17">
        <v>0</v>
      </c>
      <c r="K62" s="17">
        <v>0</v>
      </c>
      <c r="L62" s="46">
        <f t="shared" si="15"/>
        <v>132728.92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166963.68</v>
      </c>
      <c r="K64" s="17">
        <v>0</v>
      </c>
      <c r="L64" s="46">
        <f t="shared" si="15"/>
        <v>166963.68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167648.25</v>
      </c>
      <c r="L65" s="46">
        <f t="shared" si="15"/>
        <v>167648.25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164855.22</v>
      </c>
      <c r="L66" s="46">
        <f t="shared" si="15"/>
        <v>164855.22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223889.81</v>
      </c>
      <c r="J69" s="53">
        <v>0</v>
      </c>
      <c r="K69" s="53">
        <v>0</v>
      </c>
      <c r="L69" s="51">
        <f>SUM(B69:K69)</f>
        <v>223889.81</v>
      </c>
    </row>
    <row r="70" spans="1:12" ht="18" customHeight="1">
      <c r="A70" s="6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2020-09-03T19:33:22Z</dcterms:modified>
  <cp:category/>
  <cp:version/>
  <cp:contentType/>
  <cp:contentStatus/>
</cp:coreProperties>
</file>